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690" windowHeight="7230" tabRatio="396" activeTab="5"/>
  </bookViews>
  <sheets>
    <sheet name="MFO 1" sheetId="1" r:id="rId1"/>
    <sheet name="MFO 2" sheetId="2" r:id="rId2"/>
    <sheet name="MFO 3" sheetId="3" r:id="rId3"/>
    <sheet name="MFO4A" sheetId="4" r:id="rId4"/>
    <sheet name="MFO4b_CENTERS" sheetId="5" r:id="rId5"/>
    <sheet name="MFO 5_A" sheetId="6" r:id="rId6"/>
  </sheets>
  <definedNames>
    <definedName name="_xlnm.Print_Area" localSheetId="1">'MFO 2'!$A$1:$R$71</definedName>
    <definedName name="_xlnm.Print_Area" localSheetId="2">'MFO 3'!$A$1:$R$70</definedName>
    <definedName name="_xlnm.Print_Area" localSheetId="5">'MFO 5_A'!$A$1:$U$87</definedName>
    <definedName name="_xlnm.Print_Area" localSheetId="3">'MFO4A'!$A$1:$AK$575</definedName>
    <definedName name="_xlnm.Print_Area" localSheetId="4">'MFO4b_CENTERS'!$A$1:$Q$32</definedName>
    <definedName name="_xlnm.Print_Titles" localSheetId="0">'MFO 1'!$9:$11</definedName>
    <definedName name="_xlnm.Print_Titles" localSheetId="1">'MFO 2'!$10:$12</definedName>
    <definedName name="_xlnm.Print_Titles" localSheetId="2">'MFO 3'!$10:$12</definedName>
    <definedName name="_xlnm.Print_Titles" localSheetId="5">'MFO 5_A'!$10:$12</definedName>
    <definedName name="_xlnm.Print_Titles" localSheetId="3">'MFO4A'!$10:$13</definedName>
  </definedNames>
  <calcPr fullCalcOnLoad="1"/>
</workbook>
</file>

<file path=xl/comments4.xml><?xml version="1.0" encoding="utf-8"?>
<comments xmlns="http://schemas.openxmlformats.org/spreadsheetml/2006/main">
  <authors>
    <author>Nori Rivera</author>
  </authors>
  <commentList>
    <comment ref="AK464" authorId="0">
      <text>
        <r>
          <rPr>
            <b/>
            <sz val="8"/>
            <rFont val="Tahoma"/>
            <family val="2"/>
          </rPr>
          <t>Nori Rivera:</t>
        </r>
        <r>
          <rPr>
            <sz val="8"/>
            <rFont val="Tahoma"/>
            <family val="2"/>
          </rPr>
          <t xml:space="preserve">
The formula Unduplicated count is:
(Q1 new +Q1 carry-over+Q2 new+Q3 new+Q4 new)</t>
        </r>
      </text>
    </comment>
  </commentList>
</comments>
</file>

<file path=xl/sharedStrings.xml><?xml version="1.0" encoding="utf-8"?>
<sst xmlns="http://schemas.openxmlformats.org/spreadsheetml/2006/main" count="1820" uniqueCount="629">
  <si>
    <t xml:space="preserve">                               </t>
  </si>
  <si>
    <t>Q1</t>
  </si>
  <si>
    <t>Q2</t>
  </si>
  <si>
    <t>Q3</t>
  </si>
  <si>
    <t>Q4</t>
  </si>
  <si>
    <t>1.</t>
  </si>
  <si>
    <t>2.</t>
  </si>
  <si>
    <t>3.</t>
  </si>
  <si>
    <t>INDICATOR</t>
  </si>
  <si>
    <t>UNIT OF MEASURE</t>
  </si>
  <si>
    <t>DSWD Plan of Action for Children</t>
  </si>
  <si>
    <t>DSWD Plan of Action for Youth</t>
  </si>
  <si>
    <t>Gender and Development</t>
  </si>
  <si>
    <t>Phil. Plan of Action for Older Persons</t>
  </si>
  <si>
    <t>a.</t>
  </si>
  <si>
    <t>b.</t>
  </si>
  <si>
    <t>c.</t>
  </si>
  <si>
    <t>d.</t>
  </si>
  <si>
    <t>e.</t>
  </si>
  <si>
    <t>Inter-agency</t>
  </si>
  <si>
    <t>National</t>
  </si>
  <si>
    <t>Regional</t>
  </si>
  <si>
    <t>f.</t>
  </si>
  <si>
    <t>DSWD Plan of Action for PWDs</t>
  </si>
  <si>
    <t>DSWD Plan of Action for Older Persons</t>
  </si>
  <si>
    <t>Social Technology Development</t>
  </si>
  <si>
    <t>DSWD</t>
  </si>
  <si>
    <t>DSWD Plan of Action for the Filipino Family</t>
  </si>
  <si>
    <t>Phil. Plan of Action for the Filipino Family</t>
  </si>
  <si>
    <t>4.</t>
  </si>
  <si>
    <t>SWD Situationer enhanced / updated</t>
  </si>
  <si>
    <t>5.</t>
  </si>
  <si>
    <t>6.</t>
  </si>
  <si>
    <t>2.1</t>
  </si>
  <si>
    <t>Gender and Development Plan</t>
  </si>
  <si>
    <t>2.2</t>
  </si>
  <si>
    <t>6.1</t>
  </si>
  <si>
    <t>Plans enhanced/updated</t>
  </si>
  <si>
    <t>Plan</t>
  </si>
  <si>
    <t xml:space="preserve">Plan </t>
  </si>
  <si>
    <t>TOTAL</t>
  </si>
  <si>
    <t>DEPARTMENT OF SOCIAL WELFARE AND DEVELOPMENT</t>
  </si>
  <si>
    <t>SERVICES RELATING TO FORMULATION, ADVOCACY OF SWD PLANS, POLICIES AND PROGRAMS</t>
  </si>
  <si>
    <t>MFO 1 - Form A</t>
  </si>
  <si>
    <t>completed</t>
  </si>
  <si>
    <t>7.</t>
  </si>
  <si>
    <t>7.2</t>
  </si>
  <si>
    <t>Actual</t>
  </si>
  <si>
    <t>Regional Plan of Action for the Filipino Family</t>
  </si>
  <si>
    <t>Regional Plan of Action for Older Persons</t>
  </si>
  <si>
    <t>Children</t>
  </si>
  <si>
    <t>Youth</t>
  </si>
  <si>
    <t>Persons with Disabilities</t>
  </si>
  <si>
    <t>Older Persons</t>
  </si>
  <si>
    <t>DSWD Plan of Action for the Fill. Family</t>
  </si>
  <si>
    <t>Family</t>
  </si>
  <si>
    <t>Enhancement of program/project/strategy</t>
  </si>
  <si>
    <t>designed</t>
  </si>
  <si>
    <t>implemented</t>
  </si>
  <si>
    <t>evaluated</t>
  </si>
  <si>
    <t>advocated / marketed</t>
  </si>
  <si>
    <t>No. of guidelines developed</t>
  </si>
  <si>
    <t>Guidelines developed</t>
  </si>
  <si>
    <t>Manual developed and/or finalized</t>
  </si>
  <si>
    <t>No. of  manual developed and/or finalized</t>
  </si>
  <si>
    <t>No. of research implemented</t>
  </si>
  <si>
    <t>SWD Research Developed / Enhanced / Implemented /</t>
  </si>
  <si>
    <t>Completed</t>
  </si>
  <si>
    <t>No. of research completed</t>
  </si>
  <si>
    <t>LGUs SWD sectoral plans integrated in the CDP</t>
  </si>
  <si>
    <t>LGUs SWD sectoral plans integrated in the AIP</t>
  </si>
  <si>
    <t>LGUs SWD sectoral plans integrated in the CDP and AIP</t>
  </si>
  <si>
    <t>No. of Plans enhanced/updated</t>
  </si>
  <si>
    <t>No. of LGUs SWD sectoral plans integrated in:</t>
  </si>
  <si>
    <t>Annual Investment Plan (AIP)</t>
  </si>
  <si>
    <t>8.</t>
  </si>
  <si>
    <t>Intermediaries adoption of SWD programs</t>
  </si>
  <si>
    <t>No. of intermediaries adopting SWD programs/services/</t>
  </si>
  <si>
    <t>strategy (To be filled-up by STB at CO level)</t>
  </si>
  <si>
    <t>8.1</t>
  </si>
  <si>
    <t>LGUs</t>
  </si>
  <si>
    <t>NGOs</t>
  </si>
  <si>
    <t>adopted</t>
  </si>
  <si>
    <t>Initiated by Field Office</t>
  </si>
  <si>
    <t>7.5</t>
  </si>
  <si>
    <t>Initiated by Social Technology Bureau (STB)</t>
  </si>
  <si>
    <t>No. of social technology initiated by STB</t>
  </si>
  <si>
    <r>
      <t xml:space="preserve">No. of  social technology developed </t>
    </r>
    <r>
      <rPr>
        <i/>
        <sz val="10"/>
        <rFont val="Arial"/>
        <family val="2"/>
      </rPr>
      <t>(To be filled-up by STB &amp; FO)</t>
    </r>
  </si>
  <si>
    <t>No. of social technology initiated by FO</t>
  </si>
  <si>
    <t xml:space="preserve">No. of SWD Situationer enhanced / updated </t>
  </si>
  <si>
    <t>Comprehensive Development Plan (CDP)</t>
  </si>
  <si>
    <t>design</t>
  </si>
  <si>
    <t>implementation</t>
  </si>
  <si>
    <t>evaluation</t>
  </si>
  <si>
    <t>advocacy / marketing</t>
  </si>
  <si>
    <t>8.2</t>
  </si>
  <si>
    <t>POs</t>
  </si>
  <si>
    <t>No. of programs/projects/strategies enhanced as to:</t>
  </si>
  <si>
    <t>7.6</t>
  </si>
  <si>
    <t xml:space="preserve">a. </t>
  </si>
  <si>
    <t>CO initiated</t>
  </si>
  <si>
    <t xml:space="preserve">b. </t>
  </si>
  <si>
    <t>FOs initiated</t>
  </si>
  <si>
    <t>Documentation completed</t>
  </si>
  <si>
    <t>Concept paper/program design completed</t>
  </si>
  <si>
    <t>Policy, guidelines, position papers  prepared in support</t>
  </si>
  <si>
    <t>No. of policy, guidelines,  position papers prepared</t>
  </si>
  <si>
    <t>of SWD legislative and policy agenda as per</t>
  </si>
  <si>
    <t>DSWD Thrusts and Priorities</t>
  </si>
  <si>
    <t>Policy Reform</t>
  </si>
  <si>
    <t>Legislatve Agenda</t>
  </si>
  <si>
    <t>Guidelines</t>
  </si>
  <si>
    <t>pilot-tested/implemented</t>
  </si>
  <si>
    <t>Field Office/Bureau: National Capital Region</t>
  </si>
  <si>
    <r>
      <t>LGUs complying to national and local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laws / policies</t>
    </r>
  </si>
  <si>
    <t>No. of LGUs  complying to national and local laws / policies</t>
  </si>
  <si>
    <t>No. of research developed / enhanced / implemented / completed</t>
  </si>
  <si>
    <t>No. of research proposal developed / enhanced</t>
  </si>
  <si>
    <t>Prepared by: Remilyn G. Gumiran</t>
  </si>
  <si>
    <t>Position: Planning Officer I</t>
  </si>
  <si>
    <t>PLAN FOR CY 2013</t>
  </si>
  <si>
    <t xml:space="preserve">Date: </t>
  </si>
  <si>
    <t>Reviewed and Approved by: Ms. Ma. Alicia S. Bonoan</t>
  </si>
  <si>
    <t>Position:  Regional Director</t>
  </si>
  <si>
    <t xml:space="preserve">Position: </t>
  </si>
  <si>
    <t>Regional Director</t>
  </si>
  <si>
    <t>November 29, 2012</t>
  </si>
  <si>
    <t>MFO 2 -  Form A</t>
  </si>
  <si>
    <t>STANDARDS SETTING, LICENSING AND ACCREDITATION</t>
  </si>
  <si>
    <t xml:space="preserve"> </t>
  </si>
  <si>
    <t>Prepared by:  Virginia Daniles</t>
  </si>
  <si>
    <t>Position:  Social Welfare Officer III/Head</t>
  </si>
  <si>
    <t xml:space="preserve">Date:  </t>
  </si>
  <si>
    <t>November 29,2012</t>
  </si>
  <si>
    <t>SWD Standards Developed/Enriched/</t>
  </si>
  <si>
    <r>
      <t xml:space="preserve">No. of guidelines developed/enriched/implemented  </t>
    </r>
    <r>
      <rPr>
        <i/>
        <sz val="10"/>
        <rFont val="Arial"/>
        <family val="2"/>
      </rPr>
      <t>1/ and 2/</t>
    </r>
  </si>
  <si>
    <t>Implemented</t>
  </si>
  <si>
    <r>
      <t xml:space="preserve">Developed  </t>
    </r>
    <r>
      <rPr>
        <i/>
        <sz val="10"/>
        <rFont val="Arial"/>
        <family val="2"/>
      </rPr>
      <t xml:space="preserve"> 1/</t>
    </r>
  </si>
  <si>
    <t>1.2</t>
  </si>
  <si>
    <r>
      <t xml:space="preserve">Enriched  </t>
    </r>
    <r>
      <rPr>
        <i/>
        <sz val="10"/>
        <rFont val="Arial"/>
        <family val="2"/>
      </rPr>
      <t>1 ad 2/</t>
    </r>
  </si>
  <si>
    <t>1.3</t>
  </si>
  <si>
    <r>
      <t xml:space="preserve">Implemented </t>
    </r>
    <r>
      <rPr>
        <i/>
        <sz val="10"/>
        <rFont val="Arial"/>
        <family val="2"/>
      </rPr>
      <t xml:space="preserve"> 1 an 2 </t>
    </r>
  </si>
  <si>
    <t>Registered Social Welfare and</t>
  </si>
  <si>
    <r>
      <t xml:space="preserve">No. of SWDAs assessed and registered      </t>
    </r>
    <r>
      <rPr>
        <i/>
        <sz val="10"/>
        <color indexed="12"/>
        <rFont val="Arial"/>
        <family val="2"/>
      </rPr>
      <t>1/ and 2/</t>
    </r>
  </si>
  <si>
    <t>Development Agencies (SWDAs)</t>
  </si>
  <si>
    <t>No. of SWDAs assessed</t>
  </si>
  <si>
    <t>operating in one region</t>
  </si>
  <si>
    <t>operating in more than one region</t>
  </si>
  <si>
    <t>No. of SWDAs Registered</t>
  </si>
  <si>
    <t>Licensed Social Welfare Agencies (SWAs)</t>
  </si>
  <si>
    <t xml:space="preserve">No. of SWAs assessed and licensed </t>
  </si>
  <si>
    <t>3.1</t>
  </si>
  <si>
    <t>No. of SWAs assessed</t>
  </si>
  <si>
    <r>
      <t xml:space="preserve">operating in one region  </t>
    </r>
    <r>
      <rPr>
        <i/>
        <sz val="10"/>
        <rFont val="Arial"/>
        <family val="2"/>
      </rPr>
      <t>2/</t>
    </r>
  </si>
  <si>
    <r>
      <t xml:space="preserve">operating in more than one region  </t>
    </r>
    <r>
      <rPr>
        <i/>
        <sz val="10"/>
        <rFont val="Arial"/>
        <family val="2"/>
      </rPr>
      <t>1/</t>
    </r>
  </si>
  <si>
    <t>3.2</t>
  </si>
  <si>
    <t xml:space="preserve">No. of SWAs licensed </t>
  </si>
  <si>
    <t>3.3</t>
  </si>
  <si>
    <t xml:space="preserve">Percentage of licensed SWA over total </t>
  </si>
  <si>
    <t>number of applicants</t>
  </si>
  <si>
    <r>
      <t xml:space="preserve">operating in one region </t>
    </r>
    <r>
      <rPr>
        <i/>
        <sz val="10"/>
        <rFont val="Arial"/>
        <family val="2"/>
      </rPr>
      <t xml:space="preserve"> 2/</t>
    </r>
  </si>
  <si>
    <r>
      <t xml:space="preserve">operating in  more than one region  </t>
    </r>
    <r>
      <rPr>
        <i/>
        <sz val="10"/>
        <rFont val="Arial"/>
        <family val="2"/>
      </rPr>
      <t>1/</t>
    </r>
  </si>
  <si>
    <t xml:space="preserve">Accredited SWAs </t>
  </si>
  <si>
    <t>No. of  SWAs assessed and accredited</t>
  </si>
  <si>
    <t>4.1.</t>
  </si>
  <si>
    <r>
      <t xml:space="preserve">NGOs  </t>
    </r>
    <r>
      <rPr>
        <i/>
        <sz val="10"/>
        <rFont val="Arial"/>
        <family val="2"/>
      </rPr>
      <t>1/</t>
    </r>
  </si>
  <si>
    <t>No. of SWAs accredited</t>
  </si>
  <si>
    <t>NGOs  1/</t>
  </si>
  <si>
    <t>Accredited Centers</t>
  </si>
  <si>
    <r>
      <t xml:space="preserve">No. of  centers assessed and accrredited </t>
    </r>
    <r>
      <rPr>
        <i/>
        <sz val="10"/>
        <rFont val="Arial"/>
        <family val="2"/>
      </rPr>
      <t>1 / and 2/</t>
    </r>
  </si>
  <si>
    <t>No. of centers assessed</t>
  </si>
  <si>
    <r>
      <t>DCC</t>
    </r>
    <r>
      <rPr>
        <i/>
        <sz val="10"/>
        <rFont val="Arial"/>
        <family val="2"/>
      </rPr>
      <t xml:space="preserve"> 1 and 2</t>
    </r>
  </si>
  <si>
    <r>
      <t xml:space="preserve">DSWD </t>
    </r>
    <r>
      <rPr>
        <i/>
        <sz val="10"/>
        <rFont val="Arial"/>
        <family val="2"/>
      </rPr>
      <t>1/ and/2</t>
    </r>
  </si>
  <si>
    <r>
      <t xml:space="preserve">LGUs   </t>
    </r>
    <r>
      <rPr>
        <i/>
        <sz val="10"/>
        <rFont val="Arial"/>
        <family val="2"/>
      </rPr>
      <t>1/</t>
    </r>
    <r>
      <rPr>
        <sz val="10"/>
        <rFont val="Arial"/>
        <family val="2"/>
      </rPr>
      <t xml:space="preserve"> </t>
    </r>
  </si>
  <si>
    <r>
      <t xml:space="preserve">SCC </t>
    </r>
    <r>
      <rPr>
        <i/>
        <sz val="10"/>
        <rFont val="Arial"/>
        <family val="2"/>
      </rPr>
      <t>1/ and 2/</t>
    </r>
  </si>
  <si>
    <t>5..2</t>
  </si>
  <si>
    <r>
      <t>No. of centers accredited</t>
    </r>
    <r>
      <rPr>
        <i/>
        <sz val="10"/>
        <rFont val="Arial"/>
        <family val="2"/>
      </rPr>
      <t xml:space="preserve"> 1 /and 2/</t>
    </r>
  </si>
  <si>
    <r>
      <t>DCC</t>
    </r>
    <r>
      <rPr>
        <i/>
        <sz val="10"/>
        <rFont val="Arial"/>
        <family val="2"/>
      </rPr>
      <t xml:space="preserve">  2/</t>
    </r>
  </si>
  <si>
    <r>
      <t xml:space="preserve">DSWD </t>
    </r>
    <r>
      <rPr>
        <i/>
        <sz val="10"/>
        <rFont val="Arial"/>
        <family val="2"/>
      </rPr>
      <t>1/</t>
    </r>
  </si>
  <si>
    <r>
      <t xml:space="preserve">SCC </t>
    </r>
    <r>
      <rPr>
        <i/>
        <sz val="10"/>
        <rFont val="Arial"/>
        <family val="2"/>
      </rPr>
      <t>1/</t>
    </r>
    <r>
      <rPr>
        <sz val="10"/>
        <rFont val="Arial"/>
        <family val="2"/>
      </rPr>
      <t xml:space="preserve"> </t>
    </r>
  </si>
  <si>
    <t xml:space="preserve">Percentage of SWAs accredited over total </t>
  </si>
  <si>
    <t>number of SWAs assessed for accreditation</t>
  </si>
  <si>
    <t>Accredited Service Providers</t>
  </si>
  <si>
    <r>
      <t xml:space="preserve">Service Providers accredited  </t>
    </r>
    <r>
      <rPr>
        <i/>
        <sz val="10"/>
        <rFont val="Arial"/>
        <family val="2"/>
      </rPr>
      <t xml:space="preserve">1/ </t>
    </r>
  </si>
  <si>
    <r>
      <t xml:space="preserve">ECCD Service Providers   </t>
    </r>
    <r>
      <rPr>
        <i/>
        <sz val="10"/>
        <color indexed="12"/>
        <rFont val="Arial"/>
        <family val="2"/>
      </rPr>
      <t>2/</t>
    </r>
  </si>
  <si>
    <t>6.2</t>
  </si>
  <si>
    <r>
      <t xml:space="preserve">Social Workers Handling Court Related Cases   </t>
    </r>
    <r>
      <rPr>
        <i/>
        <sz val="10"/>
        <color indexed="12"/>
        <rFont val="Arial"/>
        <family val="2"/>
      </rPr>
      <t>1/</t>
    </r>
  </si>
  <si>
    <t>6.3</t>
  </si>
  <si>
    <r>
      <t xml:space="preserve">Marriage Counselors   </t>
    </r>
    <r>
      <rPr>
        <i/>
        <sz val="10"/>
        <color indexed="12"/>
        <rFont val="Arial"/>
        <family val="2"/>
      </rPr>
      <t>1/</t>
    </r>
  </si>
  <si>
    <t>6.4</t>
  </si>
  <si>
    <t>SNP Volunteers</t>
  </si>
  <si>
    <t>Solicitation Permits Issued</t>
  </si>
  <si>
    <r>
      <t xml:space="preserve">No. of solicitation permits assessed/issued  </t>
    </r>
    <r>
      <rPr>
        <i/>
        <sz val="10"/>
        <rFont val="Arial"/>
        <family val="2"/>
      </rPr>
      <t>2/</t>
    </r>
  </si>
  <si>
    <t>7.1</t>
  </si>
  <si>
    <t>No. of solicitation assessed</t>
  </si>
  <si>
    <t>No. of soliciation issued</t>
  </si>
  <si>
    <t>Fund Drives Authorized</t>
  </si>
  <si>
    <r>
      <t xml:space="preserve">No. of  national fund drives authorized </t>
    </r>
    <r>
      <rPr>
        <i/>
        <sz val="10"/>
        <rFont val="Arial"/>
        <family val="2"/>
      </rPr>
      <t xml:space="preserve"> 1/</t>
    </r>
  </si>
  <si>
    <t>Assessed</t>
  </si>
  <si>
    <t>Endorsed 2/</t>
  </si>
  <si>
    <t>9.</t>
  </si>
  <si>
    <t>Duty Free Request Endorsed</t>
  </si>
  <si>
    <t>No. of Duty Free requests endorsed to Department</t>
  </si>
  <si>
    <t>ANA</t>
  </si>
  <si>
    <r>
      <t xml:space="preserve">of Finance  </t>
    </r>
    <r>
      <rPr>
        <i/>
        <sz val="10"/>
        <rFont val="Arial"/>
        <family val="2"/>
      </rPr>
      <t>1/and 2/</t>
    </r>
  </si>
  <si>
    <t xml:space="preserve">9.1 </t>
  </si>
  <si>
    <t>9.2</t>
  </si>
  <si>
    <r>
      <t xml:space="preserve">Endorsed </t>
    </r>
    <r>
      <rPr>
        <i/>
        <sz val="10"/>
        <rFont val="Arial"/>
        <family val="2"/>
      </rPr>
      <t>2/</t>
    </r>
  </si>
  <si>
    <t>Legend:</t>
  </si>
  <si>
    <t>c:/My Documents/MFOs_Enhanced_Forms_12-2007/MFO_Forms/MFO 2_Revised as of Nov. 6,2009</t>
  </si>
  <si>
    <t>1/</t>
  </si>
  <si>
    <t>To be filled up by CO.</t>
  </si>
  <si>
    <t>2/</t>
  </si>
  <si>
    <t>To be filled up by FO.</t>
  </si>
  <si>
    <t>MFO 3 - Form A</t>
  </si>
  <si>
    <t>SUPPORT SERVICES AND TECHNICAL ASSISTANCE TO INTERMEDIARIES</t>
  </si>
  <si>
    <t>Reviewed and Approved by: Ma. Alicia S. Bonoan</t>
  </si>
  <si>
    <t>Position:  Planning Officer I</t>
  </si>
  <si>
    <t>Date:  November 29, 2012</t>
  </si>
  <si>
    <t>(To be filled-up by SWIDB)</t>
  </si>
  <si>
    <t>Training Modules Developed /</t>
  </si>
  <si>
    <t>1.1.</t>
  </si>
  <si>
    <t>No. of modules developed</t>
  </si>
  <si>
    <t>Enhanced</t>
  </si>
  <si>
    <t>1.2.</t>
  </si>
  <si>
    <t>No. of modules enhanced</t>
  </si>
  <si>
    <t>Training Modules Utilized</t>
  </si>
  <si>
    <t>No. of modules utilized by intermediaries</t>
  </si>
  <si>
    <t>Training Conducted</t>
  </si>
  <si>
    <t xml:space="preserve">No. of trainings conducted </t>
  </si>
  <si>
    <t>No. of participants who completed the training coming from:</t>
  </si>
  <si>
    <t>volunteers</t>
  </si>
  <si>
    <t xml:space="preserve">Intermediaries with trained </t>
  </si>
  <si>
    <t>4.1</t>
  </si>
  <si>
    <t>No. of  intermediaries with training</t>
  </si>
  <si>
    <t>implementors</t>
  </si>
  <si>
    <t xml:space="preserve">5. </t>
  </si>
  <si>
    <t>Technical Assistance</t>
  </si>
  <si>
    <t>5.1</t>
  </si>
  <si>
    <t>No. of intermediaries provided with technical assistance along:</t>
  </si>
  <si>
    <t>SWD Situationer preparation</t>
  </si>
  <si>
    <t>-</t>
  </si>
  <si>
    <t>SWD Plan Preparation</t>
  </si>
  <si>
    <t xml:space="preserve">Case Management                                </t>
  </si>
  <si>
    <r>
      <t xml:space="preserve">Center Management                              </t>
    </r>
    <r>
      <rPr>
        <b/>
        <sz val="10"/>
        <rFont val="Arial"/>
        <family val="2"/>
      </rPr>
      <t xml:space="preserve"> </t>
    </r>
  </si>
  <si>
    <t>Disaster Management</t>
  </si>
  <si>
    <t xml:space="preserve">               </t>
  </si>
  <si>
    <t>Social Technology</t>
  </si>
  <si>
    <t>g.</t>
  </si>
  <si>
    <t>Standards Compliance on Registration, Licensing &amp; Accreditation</t>
  </si>
  <si>
    <t>h.</t>
  </si>
  <si>
    <t>Resource Mobilization / ERGA</t>
  </si>
  <si>
    <t xml:space="preserve"> -</t>
  </si>
  <si>
    <t>I.</t>
  </si>
  <si>
    <t>Others, please specify  _________________</t>
  </si>
  <si>
    <t>NGAs</t>
  </si>
  <si>
    <t>Resource Augmentation</t>
  </si>
  <si>
    <t>6.1.</t>
  </si>
  <si>
    <t>No. of intermediaries provided with resource augmentation</t>
  </si>
  <si>
    <t>c:/My Documents/MFOs_Enhanced_Forms_12-2007/MFO_Forms/MFO 3_Revised_Nov. 6, 2009</t>
  </si>
  <si>
    <t xml:space="preserve">     DEPARTMENT OF SOCIAL WELFARE AND DEVELOPMENT</t>
  </si>
  <si>
    <t>MFO 4a - Form A</t>
  </si>
  <si>
    <t>DIRECT SERVICES TO COMMUNITY BASED CLIENTS</t>
  </si>
  <si>
    <t>Field Office/Bureau:  National Capital Region</t>
  </si>
  <si>
    <t>Prepared by:  Remilyn G. Gumiran</t>
  </si>
  <si>
    <t>Reviewed and Approved by:  Ma. Alicia S. Bonoan</t>
  </si>
  <si>
    <t>PLAN CY 2013</t>
  </si>
  <si>
    <t>Position: Regional Director</t>
  </si>
  <si>
    <t>Date:</t>
  </si>
  <si>
    <t>CUMULATIVE TOTAL</t>
  </si>
  <si>
    <t>New</t>
  </si>
  <si>
    <t>Carry-over</t>
  </si>
  <si>
    <t>(Unduplicated)</t>
  </si>
  <si>
    <t>M</t>
  </si>
  <si>
    <t>F</t>
  </si>
  <si>
    <t>Total</t>
  </si>
  <si>
    <t>CLIENTELE CATEGORY</t>
  </si>
  <si>
    <t>A.</t>
  </si>
  <si>
    <t>CHILDREN</t>
  </si>
  <si>
    <r>
      <t xml:space="preserve">Total No. of Children served   </t>
    </r>
    <r>
      <rPr>
        <b/>
        <i/>
        <sz val="10"/>
        <rFont val="Arial"/>
        <family val="2"/>
      </rPr>
      <t>(1+3+4+5)</t>
    </r>
  </si>
  <si>
    <t>( 0  &lt; 18 yrs. Old )</t>
  </si>
  <si>
    <r>
      <t xml:space="preserve">No. of CNSP served </t>
    </r>
    <r>
      <rPr>
        <b/>
        <i/>
        <sz val="10"/>
        <rFont val="Arial"/>
        <family val="2"/>
      </rPr>
      <t>(a+b+c+d+e+f+g+h+i+j+k+l+m+n)</t>
    </r>
  </si>
  <si>
    <t>Children in Need of</t>
  </si>
  <si>
    <t xml:space="preserve">  0  to less than 1</t>
  </si>
  <si>
    <t>Special Protection</t>
  </si>
  <si>
    <t xml:space="preserve">  1  to below      5</t>
  </si>
  <si>
    <t xml:space="preserve">(CNSP) </t>
  </si>
  <si>
    <t xml:space="preserve">  5  to below    10</t>
  </si>
  <si>
    <t>10  to below    14</t>
  </si>
  <si>
    <t>14  to below    18</t>
  </si>
  <si>
    <t>18 and above</t>
  </si>
  <si>
    <t>Abandoned</t>
  </si>
  <si>
    <t>Neglected</t>
  </si>
  <si>
    <t>what services provided?</t>
  </si>
  <si>
    <t>Voluntary Committed /</t>
  </si>
  <si>
    <t>headcount - unduplicated</t>
  </si>
  <si>
    <t>Surrendered</t>
  </si>
  <si>
    <t>children of IPs - separate</t>
  </si>
  <si>
    <t xml:space="preserve">  </t>
  </si>
  <si>
    <t>travel clearance - include</t>
  </si>
  <si>
    <t xml:space="preserve">   as a separate item</t>
  </si>
  <si>
    <t>Sexually-abused</t>
  </si>
  <si>
    <t>Rape</t>
  </si>
  <si>
    <t>Incest</t>
  </si>
  <si>
    <t>Acts of Lasciviousness</t>
  </si>
  <si>
    <t>Sexually-exploited</t>
  </si>
  <si>
    <t>Victims of Pedophilia</t>
  </si>
  <si>
    <t>Victims of Prostitution</t>
  </si>
  <si>
    <t>Victims of Pornography</t>
  </si>
  <si>
    <t>Victims of Cyber</t>
  </si>
  <si>
    <t>Pornography</t>
  </si>
  <si>
    <t>Physically-abused / maltreated /</t>
  </si>
  <si>
    <t>battered</t>
  </si>
  <si>
    <t>Children in Situations of</t>
  </si>
  <si>
    <t>Armed Conflict</t>
  </si>
  <si>
    <t>Affected</t>
  </si>
  <si>
    <t>Involved</t>
  </si>
  <si>
    <t xml:space="preserve">  3  to below      5</t>
  </si>
  <si>
    <t>Victims of Child Labor</t>
  </si>
  <si>
    <t>i.</t>
  </si>
  <si>
    <t>Victims of Child Trafficking</t>
  </si>
  <si>
    <t>j.</t>
  </si>
  <si>
    <t>Street Children</t>
  </si>
  <si>
    <t>k.</t>
  </si>
  <si>
    <t>Victims of illegal recruitment</t>
  </si>
  <si>
    <t>l.</t>
  </si>
  <si>
    <t>Children with Beh. Problem</t>
  </si>
  <si>
    <t>m.</t>
  </si>
  <si>
    <t xml:space="preserve">Children with Disabilities  </t>
  </si>
  <si>
    <t>Orthopedically handicapped</t>
  </si>
  <si>
    <t>Hearing/speech impaired</t>
  </si>
  <si>
    <t>Visually impaired</t>
  </si>
  <si>
    <t>Mentally challenged</t>
  </si>
  <si>
    <t xml:space="preserve"> Other handicapped</t>
  </si>
  <si>
    <t>n.</t>
  </si>
  <si>
    <t>Children in Conflict with the</t>
  </si>
  <si>
    <t>Law (CICL)</t>
  </si>
  <si>
    <t>1)</t>
  </si>
  <si>
    <t>No. of CICL served</t>
  </si>
  <si>
    <t>10  to below    15</t>
  </si>
  <si>
    <t>15  to below    18</t>
  </si>
  <si>
    <t>18  years old and above</t>
  </si>
  <si>
    <t>2)</t>
  </si>
  <si>
    <t>No. of CICL in:</t>
  </si>
  <si>
    <t>- Released on recognizance</t>
  </si>
  <si>
    <t>- Released on bail</t>
  </si>
  <si>
    <t>- Custody supervision</t>
  </si>
  <si>
    <t>- Mediation / Diversion</t>
  </si>
  <si>
    <t>- Others (Pls. Specify)</t>
  </si>
  <si>
    <t>________________</t>
  </si>
  <si>
    <t>3)</t>
  </si>
  <si>
    <t>Types of services provided to</t>
  </si>
  <si>
    <t>CICL</t>
  </si>
  <si>
    <t>Financial assistance</t>
  </si>
  <si>
    <t>Educational assistance</t>
  </si>
  <si>
    <t>Psychological evaluation</t>
  </si>
  <si>
    <t>Counseling</t>
  </si>
  <si>
    <t>Referral</t>
  </si>
  <si>
    <t>Others (Pls. Specify)</t>
  </si>
  <si>
    <t>Ack. CICL to LGU</t>
  </si>
  <si>
    <t>No. of CNSP provided with the</t>
  </si>
  <si>
    <r>
      <t xml:space="preserve">following services: </t>
    </r>
    <r>
      <rPr>
        <b/>
        <i/>
        <sz val="10"/>
        <rFont val="Arial"/>
        <family val="2"/>
      </rPr>
      <t>(a+b+c+d+e+f)</t>
    </r>
  </si>
  <si>
    <t>Eligibility Assessment for ICAB</t>
  </si>
  <si>
    <t>Judicial Declaration of Abandonment</t>
  </si>
  <si>
    <t>Issued Certification declaring a Child Legally Available for Adoption</t>
  </si>
  <si>
    <t>Testificandum on Court</t>
  </si>
  <si>
    <t>Awaiting Adoption Decree /Processing of Adoption Papers/judicial w/ on going court adoption</t>
  </si>
  <si>
    <t>Review documents/petition/application for DSWD cert. for legally available for adoption</t>
  </si>
  <si>
    <t>Assessment</t>
  </si>
  <si>
    <t>PCA/After Care</t>
  </si>
  <si>
    <t>Preparation of Adjustment Report</t>
  </si>
  <si>
    <t>Children with Adoption Decree</t>
  </si>
  <si>
    <t>Child Custody</t>
  </si>
  <si>
    <t>Efforts to locate/reintegrate with Family</t>
  </si>
  <si>
    <t>Travel Clearance</t>
  </si>
  <si>
    <t>above 18 (with special need)</t>
  </si>
  <si>
    <t>No. of children  placed thru</t>
  </si>
  <si>
    <r>
      <t xml:space="preserve">Alternative Parental Care: </t>
    </r>
    <r>
      <rPr>
        <b/>
        <i/>
        <sz val="10"/>
        <rFont val="Arial"/>
        <family val="2"/>
      </rPr>
      <t>(a+b+c)</t>
    </r>
  </si>
  <si>
    <t>Adoption</t>
  </si>
  <si>
    <t>Local</t>
  </si>
  <si>
    <t>Inter-Country</t>
  </si>
  <si>
    <t>Foster Care</t>
  </si>
  <si>
    <t>With Subsidy</t>
  </si>
  <si>
    <t>Without Subsidy</t>
  </si>
  <si>
    <t>Legal Guardianship</t>
  </si>
  <si>
    <t>Other children served (Please</t>
  </si>
  <si>
    <t>specify)</t>
  </si>
  <si>
    <t>Walk In and Referred Clients</t>
  </si>
  <si>
    <t>Others</t>
  </si>
  <si>
    <t xml:space="preserve">Other Services provided </t>
  </si>
  <si>
    <t>(Please specify)</t>
  </si>
  <si>
    <t>__________________</t>
  </si>
  <si>
    <t>B.</t>
  </si>
  <si>
    <t>WOMEN/MEN</t>
  </si>
  <si>
    <r>
      <t xml:space="preserve">No. of women/men served </t>
    </r>
    <r>
      <rPr>
        <b/>
        <i/>
        <sz val="10"/>
        <rFont val="Arial"/>
        <family val="2"/>
      </rPr>
      <t>(a+b+c+d+e+f+g)</t>
    </r>
  </si>
  <si>
    <t>( 18 &lt; 60 yrs. Old )</t>
  </si>
  <si>
    <t>Unit of measurement - WEDC</t>
  </si>
  <si>
    <t>Victims of involuntary prostitution</t>
  </si>
  <si>
    <t>Victims of armed conflict</t>
  </si>
  <si>
    <t>Victims of trafficking</t>
  </si>
  <si>
    <t>-PCA</t>
  </si>
  <si>
    <t>-Child Custody</t>
  </si>
  <si>
    <t>-PLHA</t>
  </si>
  <si>
    <r>
      <t>No. of women/men provided with:</t>
    </r>
    <r>
      <rPr>
        <b/>
        <i/>
        <sz val="10"/>
        <rFont val="Arial"/>
        <family val="2"/>
      </rPr>
      <t xml:space="preserve"> (a+b+c+d+e+f+g)</t>
    </r>
  </si>
  <si>
    <t>Psychiatric evaluation</t>
  </si>
  <si>
    <t>Legal services</t>
  </si>
  <si>
    <t>Referrals</t>
  </si>
  <si>
    <t>Others (Please specify)</t>
  </si>
  <si>
    <t>Parental Capability Assessment</t>
  </si>
  <si>
    <t>Efforts to locate/reintegrate with family</t>
  </si>
  <si>
    <t>After Care</t>
  </si>
  <si>
    <t>Livelihood</t>
  </si>
  <si>
    <t>Custody</t>
  </si>
  <si>
    <t>Airport Assistance</t>
  </si>
  <si>
    <t>C.</t>
  </si>
  <si>
    <t>FAMILY</t>
  </si>
  <si>
    <r>
      <t xml:space="preserve">No. of families served </t>
    </r>
    <r>
      <rPr>
        <b/>
        <i/>
        <sz val="10"/>
        <rFont val="Arial"/>
        <family val="2"/>
      </rPr>
      <t>(1+2+3+4+5)</t>
    </r>
  </si>
  <si>
    <t>Foster Families</t>
  </si>
  <si>
    <t>No, of foster families served</t>
  </si>
  <si>
    <t>Applicants</t>
  </si>
  <si>
    <t>Licensed</t>
  </si>
  <si>
    <t>Active</t>
  </si>
  <si>
    <t>a)</t>
  </si>
  <si>
    <t>b)</t>
  </si>
  <si>
    <t>Inactive</t>
  </si>
  <si>
    <t>Adoptive Families</t>
  </si>
  <si>
    <t>No. of adoptive families served</t>
  </si>
  <si>
    <t>Approved</t>
  </si>
  <si>
    <t>Matched</t>
  </si>
  <si>
    <t xml:space="preserve">d. </t>
  </si>
  <si>
    <t>Supervised Trial Custody</t>
  </si>
  <si>
    <t>Foster-Adopt</t>
  </si>
  <si>
    <t>Legalization</t>
  </si>
  <si>
    <t>Victims of Disaster</t>
  </si>
  <si>
    <t>Unduplicated no. of families</t>
  </si>
  <si>
    <t>who were victims of disaster</t>
  </si>
  <si>
    <t>(c/o DROMIC)</t>
  </si>
  <si>
    <t>delete the word unduplicated</t>
  </si>
  <si>
    <t>3.1.</t>
  </si>
  <si>
    <t>No. of families provided with:</t>
  </si>
  <si>
    <t>financial assistance</t>
  </si>
  <si>
    <t>ESA</t>
  </si>
  <si>
    <t>relief goods</t>
  </si>
  <si>
    <t>counseling</t>
  </si>
  <si>
    <t>food for work</t>
  </si>
  <si>
    <t>cash for work</t>
  </si>
  <si>
    <t>will discuss with Secretary</t>
  </si>
  <si>
    <t>3.2.</t>
  </si>
  <si>
    <t>No. of families rehabilitated</t>
  </si>
  <si>
    <t xml:space="preserve">4. </t>
  </si>
  <si>
    <t>Internally Displaced</t>
  </si>
  <si>
    <t>Unduplicated no. of IDF served</t>
  </si>
  <si>
    <t>Families (IDF)</t>
  </si>
  <si>
    <t>core shelter support</t>
  </si>
  <si>
    <t>relief services</t>
  </si>
  <si>
    <t>4.2.</t>
  </si>
  <si>
    <t>Solo Parent</t>
  </si>
  <si>
    <t>No. of Unduplicated Solo</t>
  </si>
  <si>
    <t>Parent served</t>
  </si>
  <si>
    <t>Type of services provided</t>
  </si>
  <si>
    <t>to Solo Parent.  Pls. Specify</t>
  </si>
  <si>
    <t>___________________</t>
  </si>
  <si>
    <t>D.</t>
  </si>
  <si>
    <t>OVERSEAS FILIPINO</t>
  </si>
  <si>
    <t xml:space="preserve">Unduplicated no. of OFWs </t>
  </si>
  <si>
    <t>WORKERS (OFWs)</t>
  </si>
  <si>
    <t>served abroad</t>
  </si>
  <si>
    <r>
      <t xml:space="preserve">No. of services provided: </t>
    </r>
    <r>
      <rPr>
        <b/>
        <i/>
        <sz val="10"/>
        <rFont val="Arial"/>
        <family val="2"/>
      </rPr>
      <t>(a+b+c+d+e)</t>
    </r>
  </si>
  <si>
    <t>CISD</t>
  </si>
  <si>
    <t>AICS financial assistance</t>
  </si>
  <si>
    <t>served locally</t>
  </si>
  <si>
    <t>2.1.</t>
  </si>
  <si>
    <t>E.</t>
  </si>
  <si>
    <t>OTHERS CLIENTS</t>
  </si>
  <si>
    <r>
      <t xml:space="preserve">No. of other clients served </t>
    </r>
    <r>
      <rPr>
        <b/>
        <i/>
        <sz val="10"/>
        <rFont val="Arial"/>
        <family val="2"/>
      </rPr>
      <t>(a+b+c+d+e+f)</t>
    </r>
  </si>
  <si>
    <t>(Please specify the programs /</t>
  </si>
  <si>
    <t>services provided)</t>
  </si>
  <si>
    <t>FHONA</t>
  </si>
  <si>
    <t>CNSP</t>
  </si>
  <si>
    <t>MEDC /WEDC</t>
  </si>
  <si>
    <t>Financial Assistance</t>
  </si>
  <si>
    <t>Trafficked In Person (Victims)</t>
  </si>
  <si>
    <t>PLA/HIV</t>
  </si>
  <si>
    <t>PWDs</t>
  </si>
  <si>
    <t>Senior Citizens</t>
  </si>
  <si>
    <t>II.</t>
  </si>
  <si>
    <t>CRISIS INTERVENTION</t>
  </si>
  <si>
    <t>Unduplicated no. of clients</t>
  </si>
  <si>
    <t>UNIT (CIU)</t>
  </si>
  <si>
    <r>
      <t xml:space="preserve">served </t>
    </r>
    <r>
      <rPr>
        <b/>
        <i/>
        <sz val="10"/>
        <rFont val="Arial"/>
        <family val="2"/>
      </rPr>
      <t>(a+b+c+d+e+f+g)</t>
    </r>
  </si>
  <si>
    <t>0 to below 14</t>
  </si>
  <si>
    <t>14 to below 18</t>
  </si>
  <si>
    <t>18 to below 30</t>
  </si>
  <si>
    <t>WEDC</t>
  </si>
  <si>
    <t>30 to below 60</t>
  </si>
  <si>
    <t>60 and above</t>
  </si>
  <si>
    <t xml:space="preserve">  0 to below 15</t>
  </si>
  <si>
    <t>15 to below 18</t>
  </si>
  <si>
    <t>60 to below 71</t>
  </si>
  <si>
    <t>71 to below 80</t>
  </si>
  <si>
    <t>80 and above</t>
  </si>
  <si>
    <t>Strandees</t>
  </si>
  <si>
    <t>Deportees</t>
  </si>
  <si>
    <t>Victims of Human Trafficking</t>
  </si>
  <si>
    <t>Disaster Victim</t>
  </si>
  <si>
    <r>
      <t xml:space="preserve">No. of services provided to: </t>
    </r>
    <r>
      <rPr>
        <b/>
        <i/>
        <sz val="10"/>
        <rFont val="Arial"/>
        <family val="2"/>
      </rPr>
      <t>(a+b+c+d+e+f+g)</t>
    </r>
  </si>
  <si>
    <t>Legal Service</t>
  </si>
  <si>
    <t>Financial service</t>
  </si>
  <si>
    <t>Transportation assistance</t>
  </si>
  <si>
    <t>Burial assistance</t>
  </si>
  <si>
    <t>Livelihood assistance</t>
  </si>
  <si>
    <t>Medical assistance</t>
  </si>
  <si>
    <t>Counselling</t>
  </si>
  <si>
    <t>Hot Meals/Food Packs</t>
  </si>
  <si>
    <t>Legal service</t>
  </si>
  <si>
    <t>Hot Meals</t>
  </si>
  <si>
    <t>Temporary Shelter</t>
  </si>
  <si>
    <t>Food Packs</t>
  </si>
  <si>
    <t>III.</t>
  </si>
  <si>
    <t>SELF-EMPLOYMENT</t>
  </si>
  <si>
    <r>
      <t xml:space="preserve">No. of SEA-Ks organized  </t>
    </r>
    <r>
      <rPr>
        <b/>
        <i/>
        <sz val="10"/>
        <rFont val="Arial"/>
        <family val="2"/>
      </rPr>
      <t>(a+b)</t>
    </r>
  </si>
  <si>
    <t>ASSISTANCE-</t>
  </si>
  <si>
    <t>Level I</t>
  </si>
  <si>
    <t>KAUNLARAN (SEA-K)</t>
  </si>
  <si>
    <t>Level II</t>
  </si>
  <si>
    <t>PROGRAM</t>
  </si>
  <si>
    <t>No. of families provided with</t>
  </si>
  <si>
    <r>
      <t xml:space="preserve">SEA-Ks  </t>
    </r>
    <r>
      <rPr>
        <b/>
        <i/>
        <sz val="10"/>
        <rFont val="Arial"/>
        <family val="2"/>
      </rPr>
      <t>(a+b)</t>
    </r>
  </si>
  <si>
    <t>No. of SEA-K Level II accessed</t>
  </si>
  <si>
    <t>to formal funding institutions</t>
  </si>
  <si>
    <t>c:/My Documents/MFOs_Enhanced_Forms_07-2009/MFO_Forms/MFO 4a_Revised_07-01-09.xls</t>
  </si>
  <si>
    <t>STRATEGIC SUPPORT SERVICES</t>
  </si>
  <si>
    <t>Approved by:  Ms. Ma. Alicia S. Bonoan</t>
  </si>
  <si>
    <t>PLAN  CY 2013</t>
  </si>
  <si>
    <t xml:space="preserve">Position:  </t>
  </si>
  <si>
    <t>Served</t>
  </si>
  <si>
    <t>Personnel Management</t>
  </si>
  <si>
    <t>Number of personnel with endorsed appointments</t>
  </si>
  <si>
    <t>Career positions</t>
  </si>
  <si>
    <t>Presidential appointees</t>
  </si>
  <si>
    <t>Permanent positions</t>
  </si>
  <si>
    <t>Non-Career</t>
  </si>
  <si>
    <t>Contractual</t>
  </si>
  <si>
    <t>Casual</t>
  </si>
  <si>
    <t>Co-terminus</t>
  </si>
  <si>
    <t>Memorandum of Agreement</t>
  </si>
  <si>
    <t>Job Order</t>
  </si>
  <si>
    <t>Private Sponsored</t>
  </si>
  <si>
    <t>Outsourced Security Guards</t>
  </si>
  <si>
    <t>Detailed/Dep Ed</t>
  </si>
  <si>
    <t>Outsourced Maintenance</t>
  </si>
  <si>
    <t>Youth National Service</t>
  </si>
  <si>
    <t>Staff Capacity Upgrade</t>
  </si>
  <si>
    <t>Number of staff who are enrolled in:</t>
  </si>
  <si>
    <t>Degree courses</t>
  </si>
  <si>
    <t>Undergraduate/Baccalaureate</t>
  </si>
  <si>
    <t>Diploma or Masters</t>
  </si>
  <si>
    <t>b.1.</t>
  </si>
  <si>
    <t>b.2.</t>
  </si>
  <si>
    <t>Foreign</t>
  </si>
  <si>
    <t>Doctorate</t>
  </si>
  <si>
    <t>Short-term or Non-degree courses</t>
  </si>
  <si>
    <t>Internal Capacity Building Activities</t>
  </si>
  <si>
    <t>Training/Workshops</t>
  </si>
  <si>
    <t>Conferences</t>
  </si>
  <si>
    <t>Fora/Symposia</t>
  </si>
  <si>
    <t>External Capacity Building Activities</t>
  </si>
  <si>
    <t>Updating of Plans</t>
  </si>
  <si>
    <t>No. of plans updated</t>
  </si>
  <si>
    <t>Social Marketing Plan</t>
  </si>
  <si>
    <t>Annual Work and Financial Plan</t>
  </si>
  <si>
    <t>Integrity Development Action Plan</t>
  </si>
  <si>
    <t>Annual Procurement Plan</t>
  </si>
  <si>
    <t>Information System Strategic Plan</t>
  </si>
  <si>
    <t>Budget Utilization</t>
  </si>
  <si>
    <t>% of utilization against release</t>
  </si>
  <si>
    <t>Sub-Allotment Allocation</t>
  </si>
  <si>
    <t>With Sub-Allotment Allocation</t>
  </si>
  <si>
    <t>Direct Release</t>
  </si>
  <si>
    <t>Central Office Release</t>
  </si>
  <si>
    <t>PDAF</t>
  </si>
  <si>
    <t>Notice of Cash Allocation</t>
  </si>
  <si>
    <t>With Notice of Cash Allocation</t>
  </si>
  <si>
    <t>Resource Generation</t>
  </si>
  <si>
    <t>Amount of resources generated</t>
  </si>
  <si>
    <t>Central Office</t>
  </si>
  <si>
    <t>Field Offices</t>
  </si>
  <si>
    <t>F.</t>
  </si>
  <si>
    <t>Liquidation of cash advance</t>
  </si>
  <si>
    <t>% of cash advances liquidated</t>
  </si>
  <si>
    <t>For the previous year</t>
  </si>
  <si>
    <t>For the current year</t>
  </si>
  <si>
    <t>G.</t>
  </si>
  <si>
    <t>Disallowances</t>
  </si>
  <si>
    <t>% of amount settled for the disallowances</t>
  </si>
  <si>
    <t>H.</t>
  </si>
  <si>
    <t>Audit Observation Memorandum</t>
  </si>
  <si>
    <t xml:space="preserve">% of findings complied with within the prescribed time </t>
  </si>
  <si>
    <t>Social Marketing</t>
  </si>
  <si>
    <t>Social marketing strengthened</t>
  </si>
  <si>
    <t>Press releases printed in newspapers</t>
  </si>
  <si>
    <t>No. of press releases printed in newspapers</t>
  </si>
  <si>
    <t>Radio/television guestings</t>
  </si>
  <si>
    <t>No. of radio/television guestings</t>
  </si>
  <si>
    <t>Public events</t>
  </si>
  <si>
    <t>No. of public events conducted</t>
  </si>
  <si>
    <t>c:/My Documents/MFOs_Enhanced_Forms_12-2007/MFO_Forms/MFO 5.xls</t>
  </si>
  <si>
    <t>DIRECT SERVICES TO CENTER BASED CLIENTS</t>
  </si>
  <si>
    <t>Field Office: National Capital Region</t>
  </si>
  <si>
    <t>Summary:</t>
  </si>
  <si>
    <t>TOTAL (Duplicated)</t>
  </si>
  <si>
    <t>TOTAL (Unduplicated)</t>
  </si>
  <si>
    <t>Carry Over</t>
  </si>
  <si>
    <t>Name of Center/Residential Care Facilities</t>
  </si>
  <si>
    <t>Reception and Study Center for Children (RSCC)</t>
  </si>
  <si>
    <t>Haven for Children (HC)</t>
  </si>
  <si>
    <t>Nayon ng Kabataan (NK)</t>
  </si>
  <si>
    <t>Marillac Hills (MH)</t>
  </si>
  <si>
    <t>Jose Fabella Center (JFC)</t>
  </si>
  <si>
    <t>Haven for Women (HW)</t>
  </si>
  <si>
    <t>Sanctuary Center (SC)</t>
  </si>
  <si>
    <t>Elsie Gaches Village (EGV)</t>
  </si>
  <si>
    <t>MFO4b: DIRECT SERVICES TO CENTER BASED CLIENTS</t>
  </si>
  <si>
    <t>Date: November  29, 2012</t>
  </si>
  <si>
    <t>Date: November 29, 2012</t>
  </si>
  <si>
    <t>National Vocational and Rehabilitation Center</t>
  </si>
  <si>
    <t>Rehabilitation Sheltered Workshop</t>
  </si>
  <si>
    <t>INA Healing Center</t>
  </si>
  <si>
    <t>Total Number of Clients Served/Assisted in DSWD Centers/Institutions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</si>
</sst>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;[Red]#,##0"/>
  </numFmts>
  <fonts count="6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0"/>
      <name val="Arial"/>
      <family val="2"/>
    </font>
    <font>
      <b/>
      <i/>
      <sz val="10"/>
      <color indexed="12"/>
      <name val="Arial"/>
      <family val="2"/>
    </font>
    <font>
      <b/>
      <sz val="14"/>
      <name val="Arial Rounded MT Bold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2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4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 quotePrefix="1">
      <alignment/>
    </xf>
    <xf numFmtId="0" fontId="0" fillId="0" borderId="12" xfId="0" applyFont="1" applyBorder="1" applyAlignment="1" quotePrefix="1">
      <alignment horizontal="left"/>
    </xf>
    <xf numFmtId="0" fontId="0" fillId="0" borderId="16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0" fillId="0" borderId="18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3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26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 quotePrefix="1">
      <alignment/>
    </xf>
    <xf numFmtId="0" fontId="0" fillId="0" borderId="26" xfId="0" applyFont="1" applyBorder="1" applyAlignment="1" quotePrefix="1">
      <alignment horizontal="center"/>
    </xf>
    <xf numFmtId="0" fontId="0" fillId="0" borderId="13" xfId="0" applyFont="1" applyBorder="1" applyAlignment="1" quotePrefix="1">
      <alignment horizontal="left"/>
    </xf>
    <xf numFmtId="0" fontId="0" fillId="0" borderId="22" xfId="0" applyFont="1" applyBorder="1" applyAlignment="1" quotePrefix="1">
      <alignment/>
    </xf>
    <xf numFmtId="0" fontId="1" fillId="0" borderId="17" xfId="0" applyFont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3" fontId="1" fillId="34" borderId="27" xfId="42" applyNumberFormat="1" applyFont="1" applyFill="1" applyBorder="1" applyAlignment="1">
      <alignment/>
    </xf>
    <xf numFmtId="3" fontId="1" fillId="34" borderId="28" xfId="42" applyNumberFormat="1" applyFont="1" applyFill="1" applyBorder="1" applyAlignment="1">
      <alignment/>
    </xf>
    <xf numFmtId="3" fontId="1" fillId="34" borderId="17" xfId="42" applyNumberFormat="1" applyFont="1" applyFill="1" applyBorder="1" applyAlignment="1">
      <alignment/>
    </xf>
    <xf numFmtId="3" fontId="0" fillId="0" borderId="29" xfId="42" applyNumberFormat="1" applyFont="1" applyBorder="1" applyAlignment="1">
      <alignment/>
    </xf>
    <xf numFmtId="3" fontId="0" fillId="0" borderId="32" xfId="42" applyNumberFormat="1" applyFont="1" applyBorder="1" applyAlignment="1">
      <alignment/>
    </xf>
    <xf numFmtId="3" fontId="0" fillId="34" borderId="29" xfId="42" applyNumberFormat="1" applyFont="1" applyFill="1" applyBorder="1" applyAlignment="1">
      <alignment/>
    </xf>
    <xf numFmtId="3" fontId="0" fillId="34" borderId="18" xfId="42" applyNumberFormat="1" applyFont="1" applyFill="1" applyBorder="1" applyAlignment="1">
      <alignment/>
    </xf>
    <xf numFmtId="3" fontId="0" fillId="34" borderId="33" xfId="42" applyNumberFormat="1" applyFont="1" applyFill="1" applyBorder="1" applyAlignment="1">
      <alignment/>
    </xf>
    <xf numFmtId="3" fontId="0" fillId="34" borderId="34" xfId="42" applyNumberFormat="1" applyFont="1" applyFill="1" applyBorder="1" applyAlignment="1">
      <alignment/>
    </xf>
    <xf numFmtId="3" fontId="0" fillId="34" borderId="35" xfId="42" applyNumberFormat="1" applyFont="1" applyFill="1" applyBorder="1" applyAlignment="1">
      <alignment/>
    </xf>
    <xf numFmtId="3" fontId="0" fillId="34" borderId="32" xfId="42" applyNumberFormat="1" applyFont="1" applyFill="1" applyBorder="1" applyAlignment="1">
      <alignment/>
    </xf>
    <xf numFmtId="3" fontId="1" fillId="0" borderId="29" xfId="42" applyNumberFormat="1" applyFont="1" applyBorder="1" applyAlignment="1">
      <alignment/>
    </xf>
    <xf numFmtId="3" fontId="1" fillId="0" borderId="32" xfId="42" applyNumberFormat="1" applyFont="1" applyBorder="1" applyAlignment="1">
      <alignment/>
    </xf>
    <xf numFmtId="3" fontId="1" fillId="34" borderId="33" xfId="42" applyNumberFormat="1" applyFont="1" applyFill="1" applyBorder="1" applyAlignment="1">
      <alignment/>
    </xf>
    <xf numFmtId="3" fontId="1" fillId="34" borderId="34" xfId="42" applyNumberFormat="1" applyFont="1" applyFill="1" applyBorder="1" applyAlignment="1">
      <alignment/>
    </xf>
    <xf numFmtId="3" fontId="1" fillId="34" borderId="36" xfId="42" applyNumberFormat="1" applyFont="1" applyFill="1" applyBorder="1" applyAlignment="1">
      <alignment/>
    </xf>
    <xf numFmtId="3" fontId="1" fillId="34" borderId="37" xfId="42" applyNumberFormat="1" applyFont="1" applyFill="1" applyBorder="1" applyAlignment="1">
      <alignment/>
    </xf>
    <xf numFmtId="3" fontId="0" fillId="34" borderId="36" xfId="42" applyNumberFormat="1" applyFont="1" applyFill="1" applyBorder="1" applyAlignment="1">
      <alignment/>
    </xf>
    <xf numFmtId="3" fontId="0" fillId="34" borderId="37" xfId="42" applyNumberFormat="1" applyFont="1" applyFill="1" applyBorder="1" applyAlignment="1">
      <alignment/>
    </xf>
    <xf numFmtId="3" fontId="0" fillId="34" borderId="23" xfId="42" applyNumberFormat="1" applyFont="1" applyFill="1" applyBorder="1" applyAlignment="1">
      <alignment/>
    </xf>
    <xf numFmtId="3" fontId="1" fillId="34" borderId="23" xfId="42" applyNumberFormat="1" applyFont="1" applyFill="1" applyBorder="1" applyAlignment="1">
      <alignment/>
    </xf>
    <xf numFmtId="3" fontId="1" fillId="35" borderId="29" xfId="42" applyNumberFormat="1" applyFont="1" applyFill="1" applyBorder="1" applyAlignment="1">
      <alignment/>
    </xf>
    <xf numFmtId="3" fontId="1" fillId="35" borderId="38" xfId="42" applyNumberFormat="1" applyFont="1" applyFill="1" applyBorder="1" applyAlignment="1">
      <alignment/>
    </xf>
    <xf numFmtId="3" fontId="1" fillId="35" borderId="32" xfId="42" applyNumberFormat="1" applyFont="1" applyFill="1" applyBorder="1" applyAlignment="1">
      <alignment/>
    </xf>
    <xf numFmtId="3" fontId="1" fillId="35" borderId="36" xfId="42" applyNumberFormat="1" applyFont="1" applyFill="1" applyBorder="1" applyAlignment="1">
      <alignment/>
    </xf>
    <xf numFmtId="3" fontId="1" fillId="35" borderId="37" xfId="42" applyNumberFormat="1" applyFont="1" applyFill="1" applyBorder="1" applyAlignment="1">
      <alignment/>
    </xf>
    <xf numFmtId="3" fontId="1" fillId="35" borderId="33" xfId="42" applyNumberFormat="1" applyFont="1" applyFill="1" applyBorder="1" applyAlignment="1">
      <alignment/>
    </xf>
    <xf numFmtId="3" fontId="1" fillId="35" borderId="34" xfId="42" applyNumberFormat="1" applyFont="1" applyFill="1" applyBorder="1" applyAlignment="1">
      <alignment/>
    </xf>
    <xf numFmtId="3" fontId="1" fillId="34" borderId="35" xfId="42" applyNumberFormat="1" applyFont="1" applyFill="1" applyBorder="1" applyAlignment="1">
      <alignment/>
    </xf>
    <xf numFmtId="3" fontId="0" fillId="35" borderId="29" xfId="42" applyNumberFormat="1" applyFont="1" applyFill="1" applyBorder="1" applyAlignment="1">
      <alignment/>
    </xf>
    <xf numFmtId="3" fontId="0" fillId="35" borderId="32" xfId="42" applyNumberFormat="1" applyFont="1" applyFill="1" applyBorder="1" applyAlignment="1">
      <alignment/>
    </xf>
    <xf numFmtId="3" fontId="0" fillId="35" borderId="12" xfId="42" applyNumberFormat="1" applyFont="1" applyFill="1" applyBorder="1" applyAlignment="1">
      <alignment/>
    </xf>
    <xf numFmtId="3" fontId="0" fillId="34" borderId="27" xfId="42" applyNumberFormat="1" applyFont="1" applyFill="1" applyBorder="1" applyAlignment="1">
      <alignment/>
    </xf>
    <xf numFmtId="3" fontId="0" fillId="34" borderId="17" xfId="42" applyNumberFormat="1" applyFont="1" applyFill="1" applyBorder="1" applyAlignment="1">
      <alignment/>
    </xf>
    <xf numFmtId="3" fontId="0" fillId="35" borderId="39" xfId="42" applyNumberFormat="1" applyFont="1" applyFill="1" applyBorder="1" applyAlignment="1">
      <alignment/>
    </xf>
    <xf numFmtId="3" fontId="0" fillId="35" borderId="40" xfId="42" applyNumberFormat="1" applyFont="1" applyFill="1" applyBorder="1" applyAlignment="1">
      <alignment/>
    </xf>
    <xf numFmtId="3" fontId="0" fillId="34" borderId="39" xfId="42" applyNumberFormat="1" applyFont="1" applyFill="1" applyBorder="1" applyAlignment="1">
      <alignment/>
    </xf>
    <xf numFmtId="3" fontId="0" fillId="34" borderId="41" xfId="42" applyNumberFormat="1" applyFont="1" applyFill="1" applyBorder="1" applyAlignment="1">
      <alignment/>
    </xf>
    <xf numFmtId="0" fontId="0" fillId="0" borderId="14" xfId="0" applyFont="1" applyBorder="1" applyAlignment="1" quotePrefix="1">
      <alignment/>
    </xf>
    <xf numFmtId="0" fontId="0" fillId="35" borderId="14" xfId="0" applyFont="1" applyFill="1" applyBorder="1" applyAlignment="1">
      <alignment horizontal="left"/>
    </xf>
    <xf numFmtId="0" fontId="0" fillId="35" borderId="12" xfId="0" applyFont="1" applyFill="1" applyBorder="1" applyAlignment="1" quotePrefix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left"/>
    </xf>
    <xf numFmtId="3" fontId="0" fillId="34" borderId="28" xfId="42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22" xfId="0" applyFont="1" applyBorder="1" applyAlignment="1">
      <alignment/>
    </xf>
    <xf numFmtId="3" fontId="1" fillId="34" borderId="42" xfId="42" applyNumberFormat="1" applyFont="1" applyFill="1" applyBorder="1" applyAlignment="1">
      <alignment/>
    </xf>
    <xf numFmtId="0" fontId="0" fillId="0" borderId="13" xfId="0" applyFont="1" applyBorder="1" applyAlignment="1" quotePrefix="1">
      <alignment horizontal="center"/>
    </xf>
    <xf numFmtId="3" fontId="0" fillId="35" borderId="33" xfId="42" applyNumberFormat="1" applyFont="1" applyFill="1" applyBorder="1" applyAlignment="1">
      <alignment/>
    </xf>
    <xf numFmtId="3" fontId="0" fillId="35" borderId="13" xfId="42" applyNumberFormat="1" applyFont="1" applyFill="1" applyBorder="1" applyAlignment="1">
      <alignment/>
    </xf>
    <xf numFmtId="0" fontId="0" fillId="0" borderId="15" xfId="0" applyFont="1" applyBorder="1" applyAlignment="1" quotePrefix="1">
      <alignment horizontal="left"/>
    </xf>
    <xf numFmtId="0" fontId="0" fillId="0" borderId="22" xfId="0" applyFont="1" applyBorder="1" applyAlignment="1" quotePrefix="1">
      <alignment horizontal="center"/>
    </xf>
    <xf numFmtId="3" fontId="0" fillId="34" borderId="13" xfId="42" applyNumberFormat="1" applyFont="1" applyFill="1" applyBorder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3" fontId="0" fillId="35" borderId="36" xfId="42" applyNumberFormat="1" applyFont="1" applyFill="1" applyBorder="1" applyAlignment="1">
      <alignment/>
    </xf>
    <xf numFmtId="3" fontId="0" fillId="35" borderId="0" xfId="42" applyNumberFormat="1" applyFont="1" applyFill="1" applyBorder="1" applyAlignment="1">
      <alignment/>
    </xf>
    <xf numFmtId="0" fontId="0" fillId="0" borderId="22" xfId="0" applyFont="1" applyBorder="1" applyAlignment="1">
      <alignment horizontal="left"/>
    </xf>
    <xf numFmtId="3" fontId="1" fillId="35" borderId="27" xfId="42" applyNumberFormat="1" applyFont="1" applyFill="1" applyBorder="1" applyAlignment="1">
      <alignment/>
    </xf>
    <xf numFmtId="3" fontId="1" fillId="35" borderId="28" xfId="42" applyNumberFormat="1" applyFont="1" applyFill="1" applyBorder="1" applyAlignment="1">
      <alignment/>
    </xf>
    <xf numFmtId="0" fontId="0" fillId="0" borderId="11" xfId="0" applyFont="1" applyBorder="1" applyAlignment="1" quotePrefix="1">
      <alignment horizontal="center"/>
    </xf>
    <xf numFmtId="3" fontId="0" fillId="0" borderId="27" xfId="42" applyNumberFormat="1" applyFont="1" applyBorder="1" applyAlignment="1">
      <alignment/>
    </xf>
    <xf numFmtId="3" fontId="0" fillId="0" borderId="28" xfId="42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5" xfId="0" applyFont="1" applyBorder="1" applyAlignment="1" quotePrefix="1">
      <alignment/>
    </xf>
    <xf numFmtId="0" fontId="0" fillId="0" borderId="15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15" xfId="0" applyFont="1" applyBorder="1" applyAlignment="1" quotePrefix="1">
      <alignment horizontal="center"/>
    </xf>
    <xf numFmtId="3" fontId="0" fillId="0" borderId="39" xfId="42" applyNumberFormat="1" applyFont="1" applyBorder="1" applyAlignment="1">
      <alignment/>
    </xf>
    <xf numFmtId="3" fontId="0" fillId="0" borderId="40" xfId="42" applyNumberFormat="1" applyFont="1" applyBorder="1" applyAlignment="1">
      <alignment/>
    </xf>
    <xf numFmtId="0" fontId="0" fillId="0" borderId="10" xfId="0" applyBorder="1" applyAlignment="1">
      <alignment/>
    </xf>
    <xf numFmtId="3" fontId="1" fillId="34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Fill="1" applyBorder="1" applyAlignment="1" quotePrefix="1">
      <alignment horizontal="left"/>
    </xf>
    <xf numFmtId="0" fontId="0" fillId="0" borderId="11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3" fontId="1" fillId="34" borderId="44" xfId="42" applyNumberFormat="1" applyFont="1" applyFill="1" applyBorder="1" applyAlignment="1">
      <alignment/>
    </xf>
    <xf numFmtId="3" fontId="1" fillId="34" borderId="10" xfId="42" applyNumberFormat="1" applyFont="1" applyFill="1" applyBorder="1" applyAlignment="1">
      <alignment/>
    </xf>
    <xf numFmtId="3" fontId="1" fillId="34" borderId="25" xfId="42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0" borderId="25" xfId="0" applyFont="1" applyBorder="1" applyAlignment="1">
      <alignment/>
    </xf>
    <xf numFmtId="3" fontId="1" fillId="34" borderId="18" xfId="42" applyNumberFormat="1" applyFont="1" applyFill="1" applyBorder="1" applyAlignment="1">
      <alignment/>
    </xf>
    <xf numFmtId="0" fontId="0" fillId="35" borderId="4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35" borderId="15" xfId="0" applyFont="1" applyFill="1" applyBorder="1" applyAlignment="1">
      <alignment horizontal="left"/>
    </xf>
    <xf numFmtId="0" fontId="0" fillId="35" borderId="15" xfId="0" applyFont="1" applyFill="1" applyBorder="1" applyAlignment="1">
      <alignment/>
    </xf>
    <xf numFmtId="3" fontId="0" fillId="0" borderId="18" xfId="42" applyNumberFormat="1" applyFont="1" applyBorder="1" applyAlignment="1">
      <alignment/>
    </xf>
    <xf numFmtId="3" fontId="1" fillId="0" borderId="18" xfId="42" applyNumberFormat="1" applyFont="1" applyBorder="1" applyAlignment="1">
      <alignment/>
    </xf>
    <xf numFmtId="3" fontId="1" fillId="34" borderId="45" xfId="42" applyNumberFormat="1" applyFont="1" applyFill="1" applyBorder="1" applyAlignment="1">
      <alignment/>
    </xf>
    <xf numFmtId="3" fontId="1" fillId="35" borderId="18" xfId="42" applyNumberFormat="1" applyFont="1" applyFill="1" applyBorder="1" applyAlignment="1">
      <alignment/>
    </xf>
    <xf numFmtId="3" fontId="1" fillId="35" borderId="35" xfId="42" applyNumberFormat="1" applyFont="1" applyFill="1" applyBorder="1" applyAlignment="1">
      <alignment/>
    </xf>
    <xf numFmtId="3" fontId="1" fillId="35" borderId="23" xfId="42" applyNumberFormat="1" applyFont="1" applyFill="1" applyBorder="1" applyAlignment="1">
      <alignment/>
    </xf>
    <xf numFmtId="3" fontId="0" fillId="35" borderId="18" xfId="42" applyNumberFormat="1" applyFont="1" applyFill="1" applyBorder="1" applyAlignment="1">
      <alignment/>
    </xf>
    <xf numFmtId="3" fontId="0" fillId="35" borderId="41" xfId="42" applyNumberFormat="1" applyFont="1" applyFill="1" applyBorder="1" applyAlignment="1">
      <alignment/>
    </xf>
    <xf numFmtId="3" fontId="0" fillId="0" borderId="41" xfId="42" applyNumberFormat="1" applyFont="1" applyBorder="1" applyAlignment="1">
      <alignment/>
    </xf>
    <xf numFmtId="3" fontId="0" fillId="0" borderId="17" xfId="42" applyNumberFormat="1" applyFont="1" applyBorder="1" applyAlignment="1">
      <alignment/>
    </xf>
    <xf numFmtId="3" fontId="0" fillId="35" borderId="27" xfId="42" applyNumberFormat="1" applyFont="1" applyFill="1" applyBorder="1" applyAlignment="1">
      <alignment/>
    </xf>
    <xf numFmtId="3" fontId="0" fillId="34" borderId="10" xfId="42" applyNumberFormat="1" applyFont="1" applyFill="1" applyBorder="1" applyAlignment="1">
      <alignment/>
    </xf>
    <xf numFmtId="15" fontId="0" fillId="0" borderId="0" xfId="0" applyNumberFormat="1" applyFont="1" applyBorder="1" applyAlignment="1" quotePrefix="1">
      <alignment/>
    </xf>
    <xf numFmtId="3" fontId="1" fillId="34" borderId="29" xfId="42" applyNumberFormat="1" applyFont="1" applyFill="1" applyBorder="1" applyAlignment="1">
      <alignment horizontal="center"/>
    </xf>
    <xf numFmtId="3" fontId="1" fillId="35" borderId="36" xfId="42" applyNumberFormat="1" applyFont="1" applyFill="1" applyBorder="1" applyAlignment="1">
      <alignment horizontal="center"/>
    </xf>
    <xf numFmtId="3" fontId="1" fillId="35" borderId="23" xfId="42" applyNumberFormat="1" applyFont="1" applyFill="1" applyBorder="1" applyAlignment="1">
      <alignment horizontal="center"/>
    </xf>
    <xf numFmtId="3" fontId="1" fillId="34" borderId="36" xfId="42" applyNumberFormat="1" applyFont="1" applyFill="1" applyBorder="1" applyAlignment="1">
      <alignment horizontal="center"/>
    </xf>
    <xf numFmtId="3" fontId="1" fillId="35" borderId="27" xfId="42" applyNumberFormat="1" applyFont="1" applyFill="1" applyBorder="1" applyAlignment="1">
      <alignment horizontal="center"/>
    </xf>
    <xf numFmtId="3" fontId="1" fillId="35" borderId="17" xfId="42" applyNumberFormat="1" applyFont="1" applyFill="1" applyBorder="1" applyAlignment="1">
      <alignment horizontal="center"/>
    </xf>
    <xf numFmtId="3" fontId="1" fillId="34" borderId="27" xfId="42" applyNumberFormat="1" applyFont="1" applyFill="1" applyBorder="1" applyAlignment="1">
      <alignment horizontal="center"/>
    </xf>
    <xf numFmtId="0" fontId="0" fillId="0" borderId="0" xfId="58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Continuous"/>
      <protection/>
    </xf>
    <xf numFmtId="0" fontId="1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1" fillId="0" borderId="0" xfId="58" applyFont="1" applyAlignment="1">
      <alignment horizontal="right"/>
      <protection/>
    </xf>
    <xf numFmtId="0" fontId="2" fillId="0" borderId="0" xfId="58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centerContinuous"/>
      <protection/>
    </xf>
    <xf numFmtId="0" fontId="0" fillId="0" borderId="0" xfId="58" applyFont="1" applyAlignment="1">
      <alignment horizontal="right"/>
      <protection/>
    </xf>
    <xf numFmtId="0" fontId="0" fillId="0" borderId="0" xfId="58" applyFont="1" applyBorder="1" applyAlignment="1">
      <alignment horizontal="left"/>
      <protection/>
    </xf>
    <xf numFmtId="0" fontId="8" fillId="0" borderId="0" xfId="58" applyFont="1" applyBorder="1" applyAlignment="1">
      <alignment horizontal="center"/>
      <protection/>
    </xf>
    <xf numFmtId="0" fontId="0" fillId="0" borderId="0" xfId="58" applyFont="1" applyBorder="1">
      <alignment/>
      <protection/>
    </xf>
    <xf numFmtId="15" fontId="0" fillId="0" borderId="0" xfId="58" applyNumberFormat="1" applyFont="1" applyBorder="1" quotePrefix="1">
      <alignment/>
      <protection/>
    </xf>
    <xf numFmtId="0" fontId="0" fillId="0" borderId="0" xfId="58" applyFont="1" applyBorder="1" applyAlignment="1" quotePrefix="1">
      <alignment horizontal="left"/>
      <protection/>
    </xf>
    <xf numFmtId="0" fontId="0" fillId="0" borderId="0" xfId="58" applyFont="1" applyBorder="1" applyAlignment="1">
      <alignment horizontal="center"/>
      <protection/>
    </xf>
    <xf numFmtId="15" fontId="0" fillId="0" borderId="0" xfId="58" applyNumberFormat="1" applyFont="1" quotePrefix="1">
      <alignment/>
      <protection/>
    </xf>
    <xf numFmtId="0" fontId="0" fillId="0" borderId="0" xfId="58" applyFont="1" applyBorder="1" applyAlignment="1">
      <alignment horizontal="right"/>
      <protection/>
    </xf>
    <xf numFmtId="0" fontId="0" fillId="0" borderId="0" xfId="58" applyFont="1" applyBorder="1" applyAlignment="1" quotePrefix="1">
      <alignment horizontal="right"/>
      <protection/>
    </xf>
    <xf numFmtId="0" fontId="1" fillId="33" borderId="19" xfId="58" applyFont="1" applyFill="1" applyBorder="1" applyAlignment="1">
      <alignment horizontal="center" vertical="center"/>
      <protection/>
    </xf>
    <xf numFmtId="0" fontId="0" fillId="33" borderId="20" xfId="58" applyFill="1" applyBorder="1" applyAlignment="1">
      <alignment horizontal="center" vertical="center"/>
      <protection/>
    </xf>
    <xf numFmtId="0" fontId="0" fillId="33" borderId="21" xfId="58" applyFill="1" applyBorder="1" applyAlignment="1">
      <alignment horizontal="center" vertical="center"/>
      <protection/>
    </xf>
    <xf numFmtId="0" fontId="1" fillId="33" borderId="20" xfId="58" applyFont="1" applyFill="1" applyBorder="1" applyAlignment="1" applyProtection="1">
      <alignment horizontal="center" vertical="center"/>
      <protection/>
    </xf>
    <xf numFmtId="0" fontId="1" fillId="33" borderId="19" xfId="58" applyFont="1" applyFill="1" applyBorder="1" applyAlignment="1" applyProtection="1">
      <alignment horizontal="center" vertical="center"/>
      <protection/>
    </xf>
    <xf numFmtId="0" fontId="0" fillId="33" borderId="21" xfId="58" applyFill="1" applyBorder="1" applyAlignment="1">
      <alignment/>
      <protection/>
    </xf>
    <xf numFmtId="0" fontId="1" fillId="33" borderId="0" xfId="58" applyFont="1" applyFill="1" applyBorder="1" applyAlignment="1">
      <alignment horizontal="center" vertical="center"/>
      <protection/>
    </xf>
    <xf numFmtId="0" fontId="1" fillId="33" borderId="23" xfId="58" applyFont="1" applyFill="1" applyBorder="1" applyAlignment="1">
      <alignment horizontal="center" vertical="center"/>
      <protection/>
    </xf>
    <xf numFmtId="0" fontId="0" fillId="33" borderId="24" xfId="58" applyFill="1" applyBorder="1" applyAlignment="1">
      <alignment horizontal="center" vertical="center"/>
      <protection/>
    </xf>
    <xf numFmtId="0" fontId="0" fillId="33" borderId="10" xfId="58" applyFill="1" applyBorder="1" applyAlignment="1">
      <alignment horizontal="center" vertical="center"/>
      <protection/>
    </xf>
    <xf numFmtId="0" fontId="0" fillId="33" borderId="25" xfId="58" applyFill="1" applyBorder="1" applyAlignment="1">
      <alignment horizontal="center" vertical="center"/>
      <protection/>
    </xf>
    <xf numFmtId="0" fontId="1" fillId="33" borderId="39" xfId="58" applyFont="1" applyFill="1" applyBorder="1" applyAlignment="1">
      <alignment horizontal="center" vertical="center"/>
      <protection/>
    </xf>
    <xf numFmtId="0" fontId="1" fillId="33" borderId="40" xfId="58" applyFont="1" applyFill="1" applyBorder="1" applyAlignment="1">
      <alignment horizontal="center" vertical="center"/>
      <protection/>
    </xf>
    <xf numFmtId="0" fontId="1" fillId="33" borderId="41" xfId="58" applyFont="1" applyFill="1" applyBorder="1" applyAlignment="1">
      <alignment horizontal="center" vertical="center"/>
      <protection/>
    </xf>
    <xf numFmtId="0" fontId="0" fillId="0" borderId="19" xfId="58" applyFont="1" applyBorder="1" applyAlignment="1">
      <alignment/>
      <protection/>
    </xf>
    <xf numFmtId="0" fontId="1" fillId="0" borderId="20" xfId="58" applyFont="1" applyBorder="1" applyAlignment="1">
      <alignment/>
      <protection/>
    </xf>
    <xf numFmtId="0" fontId="7" fillId="0" borderId="21" xfId="58" applyFont="1" applyBorder="1" applyAlignment="1">
      <alignment/>
      <protection/>
    </xf>
    <xf numFmtId="0" fontId="0" fillId="0" borderId="19" xfId="58" applyFont="1" applyBorder="1" applyAlignment="1" quotePrefix="1">
      <alignment/>
      <protection/>
    </xf>
    <xf numFmtId="0" fontId="0" fillId="0" borderId="20" xfId="58" applyFont="1" applyBorder="1" applyAlignment="1" quotePrefix="1">
      <alignment/>
      <protection/>
    </xf>
    <xf numFmtId="0" fontId="0" fillId="0" borderId="21" xfId="58" applyFont="1" applyBorder="1" applyAlignment="1">
      <alignment/>
      <protection/>
    </xf>
    <xf numFmtId="0" fontId="1" fillId="34" borderId="30" xfId="58" applyFont="1" applyFill="1" applyBorder="1" applyAlignment="1">
      <alignment horizontal="center" vertical="center"/>
      <protection/>
    </xf>
    <xf numFmtId="0" fontId="1" fillId="34" borderId="31" xfId="58" applyFont="1" applyFill="1" applyBorder="1" applyAlignment="1">
      <alignment horizontal="center" vertical="center"/>
      <protection/>
    </xf>
    <xf numFmtId="0" fontId="0" fillId="0" borderId="0" xfId="58" applyBorder="1">
      <alignment/>
      <protection/>
    </xf>
    <xf numFmtId="0" fontId="0" fillId="0" borderId="22" xfId="58" applyFont="1" applyBorder="1">
      <alignment/>
      <protection/>
    </xf>
    <xf numFmtId="0" fontId="0" fillId="0" borderId="0" xfId="58" applyFont="1" applyBorder="1" quotePrefix="1">
      <alignment/>
      <protection/>
    </xf>
    <xf numFmtId="0" fontId="7" fillId="0" borderId="23" xfId="58" applyFont="1" applyBorder="1">
      <alignment/>
      <protection/>
    </xf>
    <xf numFmtId="0" fontId="0" fillId="0" borderId="22" xfId="58" applyFont="1" applyBorder="1" applyAlignment="1" quotePrefix="1">
      <alignment horizontal="left"/>
      <protection/>
    </xf>
    <xf numFmtId="0" fontId="0" fillId="0" borderId="23" xfId="58" applyFont="1" applyBorder="1">
      <alignment/>
      <protection/>
    </xf>
    <xf numFmtId="3" fontId="1" fillId="34" borderId="42" xfId="58" applyNumberFormat="1" applyFont="1" applyFill="1" applyBorder="1">
      <alignment/>
      <protection/>
    </xf>
    <xf numFmtId="3" fontId="1" fillId="34" borderId="28" xfId="58" applyNumberFormat="1" applyFont="1" applyFill="1" applyBorder="1">
      <alignment/>
      <protection/>
    </xf>
    <xf numFmtId="3" fontId="1" fillId="34" borderId="42" xfId="58" applyNumberFormat="1" applyFont="1" applyFill="1" applyBorder="1" applyAlignment="1">
      <alignment horizontal="center"/>
      <protection/>
    </xf>
    <xf numFmtId="3" fontId="1" fillId="34" borderId="28" xfId="58" applyNumberFormat="1" applyFont="1" applyFill="1" applyBorder="1" applyAlignment="1">
      <alignment horizontal="center"/>
      <protection/>
    </xf>
    <xf numFmtId="0" fontId="0" fillId="0" borderId="14" xfId="58" applyFont="1" applyBorder="1" applyAlignment="1" quotePrefix="1">
      <alignment horizontal="left"/>
      <protection/>
    </xf>
    <xf numFmtId="0" fontId="0" fillId="0" borderId="12" xfId="58" applyFont="1" applyBorder="1" applyAlignment="1">
      <alignment horizontal="left"/>
      <protection/>
    </xf>
    <xf numFmtId="0" fontId="0" fillId="0" borderId="12" xfId="58" applyFont="1" applyBorder="1">
      <alignment/>
      <protection/>
    </xf>
    <xf numFmtId="0" fontId="0" fillId="0" borderId="18" xfId="58" applyFont="1" applyBorder="1">
      <alignment/>
      <protection/>
    </xf>
    <xf numFmtId="3" fontId="1" fillId="35" borderId="46" xfId="58" applyNumberFormat="1" applyFont="1" applyFill="1" applyBorder="1">
      <alignment/>
      <protection/>
    </xf>
    <xf numFmtId="3" fontId="1" fillId="35" borderId="32" xfId="58" applyNumberFormat="1" applyFont="1" applyFill="1" applyBorder="1">
      <alignment/>
      <protection/>
    </xf>
    <xf numFmtId="3" fontId="1" fillId="35" borderId="46" xfId="58" applyNumberFormat="1" applyFont="1" applyFill="1" applyBorder="1" applyAlignment="1">
      <alignment horizontal="center"/>
      <protection/>
    </xf>
    <xf numFmtId="3" fontId="1" fillId="35" borderId="32" xfId="58" applyNumberFormat="1" applyFont="1" applyFill="1" applyBorder="1" applyAlignment="1">
      <alignment horizontal="center"/>
      <protection/>
    </xf>
    <xf numFmtId="3" fontId="0" fillId="34" borderId="46" xfId="58" applyNumberFormat="1" applyFont="1" applyFill="1" applyBorder="1">
      <alignment/>
      <protection/>
    </xf>
    <xf numFmtId="3" fontId="0" fillId="34" borderId="32" xfId="58" applyNumberFormat="1" applyFont="1" applyFill="1" applyBorder="1">
      <alignment/>
      <protection/>
    </xf>
    <xf numFmtId="0" fontId="1" fillId="0" borderId="0" xfId="58" applyFont="1" applyBorder="1">
      <alignment/>
      <protection/>
    </xf>
    <xf numFmtId="0" fontId="0" fillId="0" borderId="12" xfId="58" applyFont="1" applyBorder="1" applyAlignment="1" quotePrefix="1">
      <alignment horizontal="left"/>
      <protection/>
    </xf>
    <xf numFmtId="3" fontId="1" fillId="35" borderId="46" xfId="58" applyNumberFormat="1" applyFont="1" applyFill="1" applyBorder="1" applyAlignment="1">
      <alignment horizontal="right"/>
      <protection/>
    </xf>
    <xf numFmtId="3" fontId="1" fillId="35" borderId="32" xfId="58" applyNumberFormat="1" applyFont="1" applyFill="1" applyBorder="1" applyAlignment="1">
      <alignment horizontal="right"/>
      <protection/>
    </xf>
    <xf numFmtId="0" fontId="0" fillId="0" borderId="16" xfId="58" applyFont="1" applyBorder="1">
      <alignment/>
      <protection/>
    </xf>
    <xf numFmtId="0" fontId="0" fillId="0" borderId="11" xfId="58" applyFont="1" applyBorder="1" quotePrefix="1">
      <alignment/>
      <protection/>
    </xf>
    <xf numFmtId="0" fontId="0" fillId="0" borderId="11" xfId="58" applyFont="1" applyBorder="1">
      <alignment/>
      <protection/>
    </xf>
    <xf numFmtId="0" fontId="7" fillId="0" borderId="17" xfId="58" applyFont="1" applyBorder="1">
      <alignment/>
      <protection/>
    </xf>
    <xf numFmtId="0" fontId="0" fillId="0" borderId="16" xfId="58" applyFont="1" applyBorder="1" applyAlignment="1" quotePrefix="1">
      <alignment horizontal="left"/>
      <protection/>
    </xf>
    <xf numFmtId="0" fontId="0" fillId="0" borderId="12" xfId="58" applyFont="1" applyFill="1" applyBorder="1" applyAlignment="1" quotePrefix="1">
      <alignment horizontal="left"/>
      <protection/>
    </xf>
    <xf numFmtId="0" fontId="1" fillId="0" borderId="22" xfId="58" applyFont="1" applyBorder="1" applyAlignment="1">
      <alignment horizontal="left"/>
      <protection/>
    </xf>
    <xf numFmtId="0" fontId="0" fillId="0" borderId="0" xfId="58" applyFont="1" applyFill="1" applyBorder="1">
      <alignment/>
      <protection/>
    </xf>
    <xf numFmtId="0" fontId="0" fillId="0" borderId="11" xfId="58" applyFont="1" applyBorder="1" applyAlignment="1">
      <alignment horizontal="left"/>
      <protection/>
    </xf>
    <xf numFmtId="0" fontId="0" fillId="0" borderId="17" xfId="58" applyFont="1" applyBorder="1">
      <alignment/>
      <protection/>
    </xf>
    <xf numFmtId="3" fontId="1" fillId="34" borderId="42" xfId="58" applyNumberFormat="1" applyFont="1" applyFill="1" applyBorder="1" applyAlignment="1">
      <alignment horizontal="right"/>
      <protection/>
    </xf>
    <xf numFmtId="3" fontId="1" fillId="34" borderId="28" xfId="58" applyNumberFormat="1" applyFont="1" applyFill="1" applyBorder="1" applyAlignment="1">
      <alignment horizontal="right"/>
      <protection/>
    </xf>
    <xf numFmtId="0" fontId="10" fillId="0" borderId="11" xfId="58" applyFont="1" applyBorder="1" applyAlignment="1" quotePrefix="1">
      <alignment horizontal="left"/>
      <protection/>
    </xf>
    <xf numFmtId="0" fontId="10" fillId="0" borderId="11" xfId="58" applyFont="1" applyBorder="1">
      <alignment/>
      <protection/>
    </xf>
    <xf numFmtId="0" fontId="10" fillId="0" borderId="18" xfId="58" applyFont="1" applyBorder="1">
      <alignment/>
      <protection/>
    </xf>
    <xf numFmtId="0" fontId="0" fillId="0" borderId="18" xfId="58" applyFont="1" applyFill="1" applyBorder="1">
      <alignment/>
      <protection/>
    </xf>
    <xf numFmtId="3" fontId="0" fillId="35" borderId="46" xfId="58" applyNumberFormat="1" applyFill="1" applyBorder="1" applyAlignment="1">
      <alignment horizontal="right"/>
      <protection/>
    </xf>
    <xf numFmtId="3" fontId="0" fillId="35" borderId="32" xfId="58" applyNumberFormat="1" applyFill="1" applyBorder="1" applyAlignment="1">
      <alignment horizontal="right"/>
      <protection/>
    </xf>
    <xf numFmtId="3" fontId="0" fillId="35" borderId="46" xfId="58" applyNumberFormat="1" applyFill="1" applyBorder="1" applyAlignment="1">
      <alignment horizontal="center"/>
      <protection/>
    </xf>
    <xf numFmtId="3" fontId="0" fillId="35" borderId="32" xfId="58" applyNumberFormat="1" applyFill="1" applyBorder="1" applyAlignment="1">
      <alignment horizontal="center"/>
      <protection/>
    </xf>
    <xf numFmtId="3" fontId="0" fillId="35" borderId="46" xfId="58" applyNumberFormat="1" applyFill="1" applyBorder="1">
      <alignment/>
      <protection/>
    </xf>
    <xf numFmtId="3" fontId="0" fillId="35" borderId="32" xfId="58" applyNumberFormat="1" applyFill="1" applyBorder="1">
      <alignment/>
      <protection/>
    </xf>
    <xf numFmtId="0" fontId="0" fillId="0" borderId="0" xfId="58" applyFont="1" applyFill="1" applyBorder="1" quotePrefix="1">
      <alignment/>
      <protection/>
    </xf>
    <xf numFmtId="0" fontId="0" fillId="0" borderId="12" xfId="58" applyFont="1" applyFill="1" applyBorder="1">
      <alignment/>
      <protection/>
    </xf>
    <xf numFmtId="3" fontId="0" fillId="35" borderId="46" xfId="58" applyNumberFormat="1" applyFont="1" applyFill="1" applyBorder="1" applyAlignment="1">
      <alignment horizontal="right"/>
      <protection/>
    </xf>
    <xf numFmtId="0" fontId="10" fillId="0" borderId="17" xfId="58" applyFont="1" applyBorder="1">
      <alignment/>
      <protection/>
    </xf>
    <xf numFmtId="3" fontId="0" fillId="35" borderId="42" xfId="58" applyNumberFormat="1" applyFill="1" applyBorder="1" applyAlignment="1">
      <alignment horizontal="right"/>
      <protection/>
    </xf>
    <xf numFmtId="3" fontId="0" fillId="35" borderId="28" xfId="58" applyNumberFormat="1" applyFill="1" applyBorder="1" applyAlignment="1">
      <alignment horizontal="right"/>
      <protection/>
    </xf>
    <xf numFmtId="3" fontId="0" fillId="35" borderId="42" xfId="58" applyNumberFormat="1" applyFill="1" applyBorder="1" applyAlignment="1">
      <alignment horizontal="center"/>
      <protection/>
    </xf>
    <xf numFmtId="3" fontId="0" fillId="35" borderId="28" xfId="58" applyNumberFormat="1" applyFill="1" applyBorder="1" applyAlignment="1">
      <alignment horizontal="center"/>
      <protection/>
    </xf>
    <xf numFmtId="3" fontId="0" fillId="35" borderId="42" xfId="58" applyNumberFormat="1" applyFill="1" applyBorder="1">
      <alignment/>
      <protection/>
    </xf>
    <xf numFmtId="3" fontId="0" fillId="35" borderId="28" xfId="58" applyNumberFormat="1" applyFill="1" applyBorder="1">
      <alignment/>
      <protection/>
    </xf>
    <xf numFmtId="0" fontId="1" fillId="0" borderId="16" xfId="58" applyFont="1" applyBorder="1" applyAlignment="1">
      <alignment horizontal="left"/>
      <protection/>
    </xf>
    <xf numFmtId="0" fontId="0" fillId="0" borderId="11" xfId="58" applyFont="1" applyFill="1" applyBorder="1">
      <alignment/>
      <protection/>
    </xf>
    <xf numFmtId="0" fontId="0" fillId="0" borderId="14" xfId="58" applyBorder="1">
      <alignment/>
      <protection/>
    </xf>
    <xf numFmtId="0" fontId="0" fillId="0" borderId="11" xfId="58" applyFont="1" applyBorder="1" applyAlignment="1" quotePrefix="1">
      <alignment horizontal="left"/>
      <protection/>
    </xf>
    <xf numFmtId="0" fontId="0" fillId="0" borderId="12" xfId="58" applyBorder="1">
      <alignment/>
      <protection/>
    </xf>
    <xf numFmtId="0" fontId="3" fillId="0" borderId="23" xfId="58" applyFont="1" applyBorder="1">
      <alignment/>
      <protection/>
    </xf>
    <xf numFmtId="3" fontId="1" fillId="34" borderId="47" xfId="58" applyNumberFormat="1" applyFont="1" applyFill="1" applyBorder="1" applyAlignment="1">
      <alignment horizontal="right"/>
      <protection/>
    </xf>
    <xf numFmtId="3" fontId="1" fillId="34" borderId="34" xfId="58" applyNumberFormat="1" applyFont="1" applyFill="1" applyBorder="1" applyAlignment="1">
      <alignment horizontal="right"/>
      <protection/>
    </xf>
    <xf numFmtId="3" fontId="1" fillId="34" borderId="47" xfId="58" applyNumberFormat="1" applyFont="1" applyFill="1" applyBorder="1" applyAlignment="1">
      <alignment horizontal="center"/>
      <protection/>
    </xf>
    <xf numFmtId="3" fontId="1" fillId="34" borderId="34" xfId="58" applyNumberFormat="1" applyFont="1" applyFill="1" applyBorder="1" applyAlignment="1">
      <alignment horizontal="center"/>
      <protection/>
    </xf>
    <xf numFmtId="3" fontId="1" fillId="34" borderId="47" xfId="58" applyNumberFormat="1" applyFont="1" applyFill="1" applyBorder="1">
      <alignment/>
      <protection/>
    </xf>
    <xf numFmtId="3" fontId="1" fillId="34" borderId="34" xfId="58" applyNumberFormat="1" applyFont="1" applyFill="1" applyBorder="1">
      <alignment/>
      <protection/>
    </xf>
    <xf numFmtId="0" fontId="0" fillId="0" borderId="12" xfId="58" applyFont="1" applyFill="1" applyBorder="1" quotePrefix="1">
      <alignment/>
      <protection/>
    </xf>
    <xf numFmtId="3" fontId="0" fillId="35" borderId="32" xfId="58" applyNumberFormat="1" applyFill="1" applyBorder="1" applyAlignment="1" quotePrefix="1">
      <alignment horizontal="right"/>
      <protection/>
    </xf>
    <xf numFmtId="0" fontId="3" fillId="0" borderId="17" xfId="58" applyFont="1" applyBorder="1">
      <alignment/>
      <protection/>
    </xf>
    <xf numFmtId="0" fontId="0" fillId="0" borderId="11" xfId="58" applyBorder="1">
      <alignment/>
      <protection/>
    </xf>
    <xf numFmtId="3" fontId="0" fillId="34" borderId="45" xfId="58" applyNumberFormat="1" applyFill="1" applyBorder="1" applyAlignment="1">
      <alignment horizontal="right"/>
      <protection/>
    </xf>
    <xf numFmtId="3" fontId="0" fillId="34" borderId="37" xfId="58" applyNumberFormat="1" applyFill="1" applyBorder="1" applyAlignment="1">
      <alignment horizontal="right"/>
      <protection/>
    </xf>
    <xf numFmtId="3" fontId="0" fillId="34" borderId="45" xfId="58" applyNumberFormat="1" applyFill="1" applyBorder="1" applyAlignment="1">
      <alignment horizontal="center"/>
      <protection/>
    </xf>
    <xf numFmtId="3" fontId="0" fillId="34" borderId="37" xfId="58" applyNumberFormat="1" applyFill="1" applyBorder="1" applyAlignment="1">
      <alignment horizontal="center"/>
      <protection/>
    </xf>
    <xf numFmtId="3" fontId="0" fillId="34" borderId="45" xfId="58" applyNumberFormat="1" applyFill="1" applyBorder="1">
      <alignment/>
      <protection/>
    </xf>
    <xf numFmtId="3" fontId="0" fillId="34" borderId="37" xfId="58" applyNumberFormat="1" applyFill="1" applyBorder="1">
      <alignment/>
      <protection/>
    </xf>
    <xf numFmtId="3" fontId="0" fillId="34" borderId="46" xfId="58" applyNumberFormat="1" applyFill="1" applyBorder="1" applyAlignment="1">
      <alignment horizontal="right"/>
      <protection/>
    </xf>
    <xf numFmtId="3" fontId="0" fillId="34" borderId="32" xfId="58" applyNumberFormat="1" applyFill="1" applyBorder="1" applyAlignment="1">
      <alignment horizontal="right"/>
      <protection/>
    </xf>
    <xf numFmtId="3" fontId="0" fillId="34" borderId="46" xfId="58" applyNumberFormat="1" applyFill="1" applyBorder="1" applyAlignment="1">
      <alignment horizontal="center"/>
      <protection/>
    </xf>
    <xf numFmtId="3" fontId="0" fillId="34" borderId="32" xfId="58" applyNumberFormat="1" applyFill="1" applyBorder="1" applyAlignment="1">
      <alignment horizontal="center"/>
      <protection/>
    </xf>
    <xf numFmtId="3" fontId="0" fillId="34" borderId="46" xfId="58" applyNumberFormat="1" applyFill="1" applyBorder="1">
      <alignment/>
      <protection/>
    </xf>
    <xf numFmtId="3" fontId="0" fillId="34" borderId="32" xfId="58" applyNumberFormat="1" applyFill="1" applyBorder="1">
      <alignment/>
      <protection/>
    </xf>
    <xf numFmtId="3" fontId="1" fillId="34" borderId="32" xfId="58" applyNumberFormat="1" applyFont="1" applyFill="1" applyBorder="1">
      <alignment/>
      <protection/>
    </xf>
    <xf numFmtId="0" fontId="11" fillId="0" borderId="11" xfId="58" applyFont="1" applyBorder="1" applyAlignment="1">
      <alignment horizontal="left"/>
      <protection/>
    </xf>
    <xf numFmtId="1" fontId="0" fillId="0" borderId="12" xfId="58" applyNumberFormat="1" applyFont="1" applyBorder="1" applyAlignment="1">
      <alignment horizontal="left"/>
      <protection/>
    </xf>
    <xf numFmtId="1" fontId="0" fillId="0" borderId="12" xfId="58" applyNumberFormat="1" applyFont="1" applyBorder="1" quotePrefix="1">
      <alignment/>
      <protection/>
    </xf>
    <xf numFmtId="3" fontId="0" fillId="35" borderId="29" xfId="58" applyNumberFormat="1" applyFill="1" applyBorder="1" applyAlignment="1">
      <alignment horizontal="right"/>
      <protection/>
    </xf>
    <xf numFmtId="3" fontId="0" fillId="34" borderId="28" xfId="58" applyNumberFormat="1" applyFill="1" applyBorder="1">
      <alignment/>
      <protection/>
    </xf>
    <xf numFmtId="0" fontId="10" fillId="0" borderId="0" xfId="58" applyFont="1" applyBorder="1" quotePrefix="1">
      <alignment/>
      <protection/>
    </xf>
    <xf numFmtId="0" fontId="10" fillId="0" borderId="0" xfId="58" applyFont="1" applyBorder="1">
      <alignment/>
      <protection/>
    </xf>
    <xf numFmtId="0" fontId="12" fillId="0" borderId="23" xfId="58" applyFont="1" applyBorder="1">
      <alignment/>
      <protection/>
    </xf>
    <xf numFmtId="0" fontId="0" fillId="0" borderId="12" xfId="58" applyFont="1" applyBorder="1" quotePrefix="1">
      <alignment/>
      <protection/>
    </xf>
    <xf numFmtId="3" fontId="0" fillId="35" borderId="45" xfId="58" applyNumberFormat="1" applyFill="1" applyBorder="1" applyAlignment="1">
      <alignment horizontal="right"/>
      <protection/>
    </xf>
    <xf numFmtId="3" fontId="0" fillId="35" borderId="37" xfId="58" applyNumberFormat="1" applyFill="1" applyBorder="1" applyAlignment="1">
      <alignment horizontal="right"/>
      <protection/>
    </xf>
    <xf numFmtId="3" fontId="0" fillId="35" borderId="45" xfId="58" applyNumberFormat="1" applyFill="1" applyBorder="1" applyAlignment="1">
      <alignment horizontal="center"/>
      <protection/>
    </xf>
    <xf numFmtId="3" fontId="0" fillId="35" borderId="37" xfId="58" applyNumberFormat="1" applyFill="1" applyBorder="1" applyAlignment="1">
      <alignment horizontal="center"/>
      <protection/>
    </xf>
    <xf numFmtId="3" fontId="0" fillId="35" borderId="45" xfId="58" applyNumberFormat="1" applyFill="1" applyBorder="1">
      <alignment/>
      <protection/>
    </xf>
    <xf numFmtId="3" fontId="0" fillId="35" borderId="37" xfId="58" applyNumberFormat="1" applyFill="1" applyBorder="1">
      <alignment/>
      <protection/>
    </xf>
    <xf numFmtId="3" fontId="0" fillId="34" borderId="34" xfId="58" applyNumberFormat="1" applyFill="1" applyBorder="1">
      <alignment/>
      <protection/>
    </xf>
    <xf numFmtId="0" fontId="0" fillId="0" borderId="17" xfId="58" applyFont="1" applyFill="1" applyBorder="1">
      <alignment/>
      <protection/>
    </xf>
    <xf numFmtId="3" fontId="1" fillId="35" borderId="42" xfId="58" applyNumberFormat="1" applyFont="1" applyFill="1" applyBorder="1" applyAlignment="1">
      <alignment horizontal="right"/>
      <protection/>
    </xf>
    <xf numFmtId="3" fontId="1" fillId="35" borderId="28" xfId="58" applyNumberFormat="1" applyFont="1" applyFill="1" applyBorder="1" applyAlignment="1">
      <alignment horizontal="right"/>
      <protection/>
    </xf>
    <xf numFmtId="3" fontId="1" fillId="35" borderId="42" xfId="58" applyNumberFormat="1" applyFont="1" applyFill="1" applyBorder="1" applyAlignment="1">
      <alignment horizontal="center"/>
      <protection/>
    </xf>
    <xf numFmtId="3" fontId="1" fillId="35" borderId="28" xfId="58" applyNumberFormat="1" applyFont="1" applyFill="1" applyBorder="1" applyAlignment="1">
      <alignment horizontal="center"/>
      <protection/>
    </xf>
    <xf numFmtId="3" fontId="1" fillId="35" borderId="42" xfId="58" applyNumberFormat="1" applyFont="1" applyFill="1" applyBorder="1">
      <alignment/>
      <protection/>
    </xf>
    <xf numFmtId="3" fontId="1" fillId="35" borderId="28" xfId="58" applyNumberFormat="1" applyFont="1" applyFill="1" applyBorder="1">
      <alignment/>
      <protection/>
    </xf>
    <xf numFmtId="0" fontId="0" fillId="0" borderId="24" xfId="58" applyFont="1" applyBorder="1">
      <alignment/>
      <protection/>
    </xf>
    <xf numFmtId="0" fontId="0" fillId="0" borderId="10" xfId="58" applyFont="1" applyBorder="1" applyAlignment="1" quotePrefix="1">
      <alignment horizontal="left"/>
      <protection/>
    </xf>
    <xf numFmtId="0" fontId="0" fillId="0" borderId="10" xfId="58" applyFont="1" applyBorder="1">
      <alignment/>
      <protection/>
    </xf>
    <xf numFmtId="0" fontId="0" fillId="0" borderId="25" xfId="58" applyFont="1" applyFill="1" applyBorder="1">
      <alignment/>
      <protection/>
    </xf>
    <xf numFmtId="0" fontId="0" fillId="0" borderId="24" xfId="58" applyFont="1" applyBorder="1" applyAlignment="1" quotePrefix="1">
      <alignment horizontal="left"/>
      <protection/>
    </xf>
    <xf numFmtId="0" fontId="0" fillId="0" borderId="10" xfId="58" applyFont="1" applyFill="1" applyBorder="1" quotePrefix="1">
      <alignment/>
      <protection/>
    </xf>
    <xf numFmtId="0" fontId="0" fillId="0" borderId="10" xfId="58" applyBorder="1">
      <alignment/>
      <protection/>
    </xf>
    <xf numFmtId="0" fontId="0" fillId="0" borderId="25" xfId="58" applyFont="1" applyBorder="1">
      <alignment/>
      <protection/>
    </xf>
    <xf numFmtId="3" fontId="0" fillId="35" borderId="48" xfId="58" applyNumberFormat="1" applyFont="1" applyFill="1" applyBorder="1" applyAlignment="1">
      <alignment horizontal="right"/>
      <protection/>
    </xf>
    <xf numFmtId="3" fontId="0" fillId="35" borderId="49" xfId="58" applyNumberFormat="1" applyFont="1" applyFill="1" applyBorder="1" applyAlignment="1">
      <alignment horizontal="right"/>
      <protection/>
    </xf>
    <xf numFmtId="3" fontId="1" fillId="35" borderId="48" xfId="58" applyNumberFormat="1" applyFont="1" applyFill="1" applyBorder="1" applyAlignment="1">
      <alignment horizontal="center"/>
      <protection/>
    </xf>
    <xf numFmtId="3" fontId="0" fillId="35" borderId="49" xfId="58" applyNumberFormat="1" applyFont="1" applyFill="1" applyBorder="1" applyAlignment="1">
      <alignment horizontal="center"/>
      <protection/>
    </xf>
    <xf numFmtId="3" fontId="1" fillId="35" borderId="48" xfId="58" applyNumberFormat="1" applyFont="1" applyFill="1" applyBorder="1">
      <alignment/>
      <protection/>
    </xf>
    <xf numFmtId="3" fontId="1" fillId="35" borderId="49" xfId="58" applyNumberFormat="1" applyFont="1" applyFill="1" applyBorder="1">
      <alignment/>
      <protection/>
    </xf>
    <xf numFmtId="3" fontId="1" fillId="34" borderId="49" xfId="58" applyNumberFormat="1" applyFont="1" applyFill="1" applyBorder="1">
      <alignment/>
      <protection/>
    </xf>
    <xf numFmtId="0" fontId="0" fillId="0" borderId="11" xfId="58" applyFont="1" applyFill="1" applyBorder="1" quotePrefix="1">
      <alignment/>
      <protection/>
    </xf>
    <xf numFmtId="3" fontId="0" fillId="35" borderId="42" xfId="58" applyNumberFormat="1" applyFont="1" applyFill="1" applyBorder="1" applyAlignment="1">
      <alignment horizontal="right"/>
      <protection/>
    </xf>
    <xf numFmtId="3" fontId="0" fillId="35" borderId="28" xfId="58" applyNumberFormat="1" applyFont="1" applyFill="1" applyBorder="1" applyAlignment="1">
      <alignment horizontal="right"/>
      <protection/>
    </xf>
    <xf numFmtId="3" fontId="0" fillId="35" borderId="28" xfId="58" applyNumberFormat="1" applyFont="1" applyFill="1" applyBorder="1" applyAlignment="1">
      <alignment horizontal="center"/>
      <protection/>
    </xf>
    <xf numFmtId="0" fontId="0" fillId="0" borderId="23" xfId="58" applyFont="1" applyFill="1" applyBorder="1">
      <alignment/>
      <protection/>
    </xf>
    <xf numFmtId="3" fontId="0" fillId="35" borderId="32" xfId="58" applyNumberFormat="1" applyFont="1" applyFill="1" applyBorder="1" applyAlignment="1">
      <alignment horizontal="right"/>
      <protection/>
    </xf>
    <xf numFmtId="3" fontId="0" fillId="35" borderId="46" xfId="58" applyNumberFormat="1" applyFont="1" applyFill="1" applyBorder="1" applyAlignment="1">
      <alignment horizontal="center"/>
      <protection/>
    </xf>
    <xf numFmtId="0" fontId="0" fillId="0" borderId="12" xfId="58" applyFont="1" applyFill="1" applyBorder="1" applyAlignment="1">
      <alignment horizontal="left"/>
      <protection/>
    </xf>
    <xf numFmtId="3" fontId="0" fillId="35" borderId="32" xfId="58" applyNumberFormat="1" applyFont="1" applyFill="1" applyBorder="1" applyAlignment="1">
      <alignment horizontal="center"/>
      <protection/>
    </xf>
    <xf numFmtId="3" fontId="0" fillId="35" borderId="46" xfId="58" applyNumberFormat="1" applyFont="1" applyFill="1" applyBorder="1">
      <alignment/>
      <protection/>
    </xf>
    <xf numFmtId="0" fontId="0" fillId="0" borderId="10" xfId="58" applyFont="1" applyFill="1" applyBorder="1">
      <alignment/>
      <protection/>
    </xf>
    <xf numFmtId="3" fontId="0" fillId="35" borderId="48" xfId="58" applyNumberFormat="1" applyFont="1" applyFill="1" applyBorder="1" applyAlignment="1">
      <alignment horizontal="center"/>
      <protection/>
    </xf>
    <xf numFmtId="3" fontId="0" fillId="35" borderId="48" xfId="58" applyNumberFormat="1" applyFont="1" applyFill="1" applyBorder="1">
      <alignment/>
      <protection/>
    </xf>
    <xf numFmtId="3" fontId="0" fillId="35" borderId="49" xfId="58" applyNumberFormat="1" applyFont="1" applyFill="1" applyBorder="1">
      <alignment/>
      <protection/>
    </xf>
    <xf numFmtId="3" fontId="0" fillId="34" borderId="49" xfId="58" applyNumberFormat="1" applyFont="1" applyFill="1" applyBorder="1">
      <alignment/>
      <protection/>
    </xf>
    <xf numFmtId="0" fontId="6" fillId="0" borderId="0" xfId="58" applyFont="1" applyBorder="1">
      <alignment/>
      <protection/>
    </xf>
    <xf numFmtId="0" fontId="0" fillId="35" borderId="20" xfId="58" applyFont="1" applyFill="1" applyBorder="1">
      <alignment/>
      <protection/>
    </xf>
    <xf numFmtId="0" fontId="0" fillId="35" borderId="20" xfId="58" applyFont="1" applyFill="1" applyBorder="1" applyAlignment="1">
      <alignment horizontal="center"/>
      <protection/>
    </xf>
    <xf numFmtId="0" fontId="6" fillId="0" borderId="0" xfId="58" applyFont="1" applyAlignment="1">
      <alignment horizontal="right"/>
      <protection/>
    </xf>
    <xf numFmtId="0" fontId="0" fillId="35" borderId="0" xfId="58" applyFont="1" applyFill="1" applyBorder="1">
      <alignment/>
      <protection/>
    </xf>
    <xf numFmtId="0" fontId="0" fillId="35" borderId="0" xfId="58" applyFont="1" applyFill="1" applyBorder="1" applyAlignment="1">
      <alignment horizontal="center"/>
      <protection/>
    </xf>
    <xf numFmtId="0" fontId="0" fillId="35" borderId="0" xfId="58" applyFont="1" applyFill="1">
      <alignment/>
      <protection/>
    </xf>
    <xf numFmtId="0" fontId="0" fillId="35" borderId="0" xfId="58" applyFont="1" applyFill="1" applyAlignment="1">
      <alignment horizontal="center"/>
      <protection/>
    </xf>
    <xf numFmtId="0" fontId="0" fillId="35" borderId="0" xfId="58" applyFill="1">
      <alignment/>
      <protection/>
    </xf>
    <xf numFmtId="0" fontId="0" fillId="35" borderId="0" xfId="58" applyFill="1" applyAlignment="1">
      <alignment horizontal="center"/>
      <protection/>
    </xf>
    <xf numFmtId="0" fontId="0" fillId="0" borderId="0" xfId="58" applyAlignment="1">
      <alignment horizontal="center"/>
      <protection/>
    </xf>
    <xf numFmtId="0" fontId="2" fillId="0" borderId="0" xfId="58" applyFont="1" applyAlignment="1">
      <alignment horizontal="centerContinuous"/>
      <protection/>
    </xf>
    <xf numFmtId="0" fontId="1" fillId="33" borderId="20" xfId="58" applyFont="1" applyFill="1" applyBorder="1" applyAlignment="1">
      <alignment horizontal="center" vertical="center"/>
      <protection/>
    </xf>
    <xf numFmtId="0" fontId="1" fillId="33" borderId="21" xfId="58" applyFont="1" applyFill="1" applyBorder="1" applyAlignment="1">
      <alignment horizontal="center" vertical="center"/>
      <protection/>
    </xf>
    <xf numFmtId="0" fontId="1" fillId="33" borderId="27" xfId="58" applyFont="1" applyFill="1" applyBorder="1" applyAlignment="1">
      <alignment horizontal="center" vertical="center" wrapText="1"/>
      <protection/>
    </xf>
    <xf numFmtId="0" fontId="1" fillId="33" borderId="28" xfId="58" applyFont="1" applyFill="1" applyBorder="1" applyAlignment="1">
      <alignment horizontal="center" vertical="center" wrapText="1"/>
      <protection/>
    </xf>
    <xf numFmtId="0" fontId="62" fillId="0" borderId="19" xfId="58" applyFont="1" applyBorder="1">
      <alignment/>
      <protection/>
    </xf>
    <xf numFmtId="0" fontId="62" fillId="0" borderId="0" xfId="58" applyFont="1">
      <alignment/>
      <protection/>
    </xf>
    <xf numFmtId="0" fontId="62" fillId="0" borderId="22" xfId="58" applyFont="1" applyBorder="1">
      <alignment/>
      <protection/>
    </xf>
    <xf numFmtId="0" fontId="62" fillId="0" borderId="16" xfId="58" applyFont="1" applyBorder="1">
      <alignment/>
      <protection/>
    </xf>
    <xf numFmtId="0" fontId="63" fillId="0" borderId="22" xfId="58" applyFont="1" applyBorder="1" applyAlignment="1">
      <alignment horizontal="left"/>
      <protection/>
    </xf>
    <xf numFmtId="0" fontId="63" fillId="0" borderId="16" xfId="58" applyFont="1" applyBorder="1" applyAlignment="1">
      <alignment horizontal="left"/>
      <protection/>
    </xf>
    <xf numFmtId="0" fontId="1" fillId="0" borderId="26" xfId="58" applyFont="1" applyBorder="1" applyAlignment="1">
      <alignment horizontal="left"/>
      <protection/>
    </xf>
    <xf numFmtId="0" fontId="0" fillId="0" borderId="13" xfId="58" applyFont="1" applyBorder="1" quotePrefix="1">
      <alignment/>
      <protection/>
    </xf>
    <xf numFmtId="0" fontId="0" fillId="0" borderId="35" xfId="58" applyFont="1" applyBorder="1">
      <alignment/>
      <protection/>
    </xf>
    <xf numFmtId="0" fontId="0" fillId="0" borderId="26" xfId="58" applyFont="1" applyBorder="1" applyAlignment="1" quotePrefix="1">
      <alignment horizontal="left"/>
      <protection/>
    </xf>
    <xf numFmtId="0" fontId="0" fillId="0" borderId="13" xfId="58" applyFont="1" applyBorder="1">
      <alignment/>
      <protection/>
    </xf>
    <xf numFmtId="0" fontId="0" fillId="0" borderId="13" xfId="58" applyFont="1" applyFill="1" applyBorder="1">
      <alignment/>
      <protection/>
    </xf>
    <xf numFmtId="3" fontId="0" fillId="34" borderId="33" xfId="58" applyNumberFormat="1" applyFill="1" applyBorder="1">
      <alignment/>
      <protection/>
    </xf>
    <xf numFmtId="3" fontId="0" fillId="34" borderId="33" xfId="58" applyNumberFormat="1" applyFill="1" applyBorder="1" applyAlignment="1">
      <alignment horizontal="right"/>
      <protection/>
    </xf>
    <xf numFmtId="3" fontId="0" fillId="34" borderId="34" xfId="58" applyNumberFormat="1" applyFill="1" applyBorder="1" applyAlignment="1">
      <alignment horizontal="right"/>
      <protection/>
    </xf>
    <xf numFmtId="3" fontId="1" fillId="34" borderId="36" xfId="58" applyNumberFormat="1" applyFont="1" applyFill="1" applyBorder="1">
      <alignment/>
      <protection/>
    </xf>
    <xf numFmtId="3" fontId="1" fillId="34" borderId="37" xfId="58" applyNumberFormat="1" applyFont="1" applyFill="1" applyBorder="1">
      <alignment/>
      <protection/>
    </xf>
    <xf numFmtId="3" fontId="1" fillId="34" borderId="36" xfId="58" applyNumberFormat="1" applyFont="1" applyFill="1" applyBorder="1" applyAlignment="1">
      <alignment horizontal="right"/>
      <protection/>
    </xf>
    <xf numFmtId="3" fontId="1" fillId="34" borderId="37" xfId="58" applyNumberFormat="1" applyFont="1" applyFill="1" applyBorder="1" applyAlignment="1">
      <alignment horizontal="right"/>
      <protection/>
    </xf>
    <xf numFmtId="3" fontId="0" fillId="34" borderId="29" xfId="58" applyNumberFormat="1" applyFont="1" applyFill="1" applyBorder="1">
      <alignment/>
      <protection/>
    </xf>
    <xf numFmtId="3" fontId="0" fillId="34" borderId="29" xfId="58" applyNumberFormat="1" applyFont="1" applyFill="1" applyBorder="1" applyAlignment="1">
      <alignment horizontal="right"/>
      <protection/>
    </xf>
    <xf numFmtId="3" fontId="0" fillId="34" borderId="32" xfId="58" applyNumberFormat="1" applyFont="1" applyFill="1" applyBorder="1" applyAlignment="1">
      <alignment horizontal="right"/>
      <protection/>
    </xf>
    <xf numFmtId="0" fontId="0" fillId="0" borderId="12" xfId="58" applyBorder="1" quotePrefix="1">
      <alignment/>
      <protection/>
    </xf>
    <xf numFmtId="3" fontId="0" fillId="0" borderId="29" xfId="58" applyNumberFormat="1" applyBorder="1">
      <alignment/>
      <protection/>
    </xf>
    <xf numFmtId="3" fontId="0" fillId="0" borderId="32" xfId="58" applyNumberFormat="1" applyBorder="1">
      <alignment/>
      <protection/>
    </xf>
    <xf numFmtId="3" fontId="0" fillId="34" borderId="29" xfId="58" applyNumberFormat="1" applyFont="1" applyFill="1" applyBorder="1" applyAlignment="1">
      <alignment horizontal="right" vertical="center" wrapText="1"/>
      <protection/>
    </xf>
    <xf numFmtId="3" fontId="0" fillId="34" borderId="32" xfId="58" applyNumberFormat="1" applyFont="1" applyFill="1" applyBorder="1" applyAlignment="1">
      <alignment horizontal="right" vertical="center" wrapText="1"/>
      <protection/>
    </xf>
    <xf numFmtId="0" fontId="0" fillId="0" borderId="0" xfId="58" applyFill="1" applyBorder="1" quotePrefix="1">
      <alignment/>
      <protection/>
    </xf>
    <xf numFmtId="3" fontId="0" fillId="34" borderId="29" xfId="58" applyNumberFormat="1" applyFont="1" applyFill="1" applyBorder="1" applyAlignment="1">
      <alignment horizontal="center"/>
      <protection/>
    </xf>
    <xf numFmtId="3" fontId="0" fillId="34" borderId="27" xfId="58" applyNumberFormat="1" applyFont="1" applyFill="1" applyBorder="1" applyAlignment="1">
      <alignment horizontal="center"/>
      <protection/>
    </xf>
    <xf numFmtId="3" fontId="0" fillId="34" borderId="28" xfId="58" applyNumberFormat="1" applyFont="1" applyFill="1" applyBorder="1" applyAlignment="1">
      <alignment horizontal="center"/>
      <protection/>
    </xf>
    <xf numFmtId="3" fontId="0" fillId="34" borderId="28" xfId="58" applyNumberFormat="1" applyFont="1" applyFill="1" applyBorder="1">
      <alignment/>
      <protection/>
    </xf>
    <xf numFmtId="3" fontId="0" fillId="34" borderId="27" xfId="58" applyNumberFormat="1" applyFont="1" applyFill="1" applyBorder="1" applyAlignment="1">
      <alignment horizontal="right"/>
      <protection/>
    </xf>
    <xf numFmtId="3" fontId="0" fillId="34" borderId="28" xfId="58" applyNumberFormat="1" applyFont="1" applyFill="1" applyBorder="1" applyAlignment="1">
      <alignment horizontal="right"/>
      <protection/>
    </xf>
    <xf numFmtId="3" fontId="0" fillId="0" borderId="27" xfId="58" applyNumberFormat="1" applyBorder="1">
      <alignment/>
      <protection/>
    </xf>
    <xf numFmtId="3" fontId="0" fillId="34" borderId="44" xfId="58" applyNumberFormat="1" applyFont="1" applyFill="1" applyBorder="1">
      <alignment/>
      <protection/>
    </xf>
    <xf numFmtId="3" fontId="0" fillId="34" borderId="40" xfId="58" applyNumberFormat="1" applyFont="1" applyFill="1" applyBorder="1">
      <alignment/>
      <protection/>
    </xf>
    <xf numFmtId="3" fontId="0" fillId="34" borderId="39" xfId="58" applyNumberFormat="1" applyFont="1" applyFill="1" applyBorder="1">
      <alignment/>
      <protection/>
    </xf>
    <xf numFmtId="3" fontId="0" fillId="34" borderId="39" xfId="58" applyNumberFormat="1" applyFont="1" applyFill="1" applyBorder="1" applyAlignment="1">
      <alignment horizontal="right"/>
      <protection/>
    </xf>
    <xf numFmtId="3" fontId="0" fillId="34" borderId="40" xfId="58" applyNumberFormat="1" applyFont="1" applyFill="1" applyBorder="1" applyAlignment="1">
      <alignment horizontal="right"/>
      <protection/>
    </xf>
    <xf numFmtId="3" fontId="0" fillId="0" borderId="28" xfId="58" applyNumberFormat="1" applyBorder="1">
      <alignment/>
      <protection/>
    </xf>
    <xf numFmtId="3" fontId="0" fillId="34" borderId="27" xfId="58" applyNumberFormat="1" applyFont="1" applyFill="1" applyBorder="1" applyAlignment="1">
      <alignment horizontal="right" vertical="center" wrapText="1"/>
      <protection/>
    </xf>
    <xf numFmtId="3" fontId="0" fillId="34" borderId="28" xfId="58" applyNumberFormat="1" applyFont="1" applyFill="1" applyBorder="1" applyAlignment="1">
      <alignment horizontal="right" vertical="center" wrapText="1"/>
      <protection/>
    </xf>
    <xf numFmtId="0" fontId="0" fillId="0" borderId="13" xfId="58" applyFont="1" applyFill="1" applyBorder="1" quotePrefix="1">
      <alignment/>
      <protection/>
    </xf>
    <xf numFmtId="3" fontId="0" fillId="0" borderId="33" xfId="58" applyNumberFormat="1" applyBorder="1">
      <alignment/>
      <protection/>
    </xf>
    <xf numFmtId="3" fontId="0" fillId="0" borderId="34" xfId="58" applyNumberFormat="1" applyBorder="1">
      <alignment/>
      <protection/>
    </xf>
    <xf numFmtId="3" fontId="0" fillId="34" borderId="33" xfId="58" applyNumberFormat="1" applyFont="1" applyFill="1" applyBorder="1" applyAlignment="1">
      <alignment horizontal="right" vertical="center" wrapText="1"/>
      <protection/>
    </xf>
    <xf numFmtId="3" fontId="0" fillId="34" borderId="34" xfId="58" applyNumberFormat="1" applyFont="1" applyFill="1" applyBorder="1" applyAlignment="1">
      <alignment horizontal="right" vertical="center" wrapText="1"/>
      <protection/>
    </xf>
    <xf numFmtId="0" fontId="1" fillId="0" borderId="17" xfId="58" applyFont="1" applyBorder="1">
      <alignment/>
      <protection/>
    </xf>
    <xf numFmtId="3" fontId="0" fillId="34" borderId="27" xfId="58" applyNumberFormat="1" applyFill="1" applyBorder="1">
      <alignment/>
      <protection/>
    </xf>
    <xf numFmtId="3" fontId="1" fillId="34" borderId="36" xfId="58" applyNumberFormat="1" applyFont="1" applyFill="1" applyBorder="1" applyAlignment="1">
      <alignment horizontal="center"/>
      <protection/>
    </xf>
    <xf numFmtId="3" fontId="1" fillId="34" borderId="37" xfId="58" applyNumberFormat="1" applyFont="1" applyFill="1" applyBorder="1" applyAlignment="1">
      <alignment horizontal="center"/>
      <protection/>
    </xf>
    <xf numFmtId="3" fontId="1" fillId="35" borderId="33" xfId="58" applyNumberFormat="1" applyFont="1" applyFill="1" applyBorder="1" applyAlignment="1">
      <alignment horizontal="right"/>
      <protection/>
    </xf>
    <xf numFmtId="3" fontId="1" fillId="35" borderId="34" xfId="58" applyNumberFormat="1" applyFont="1" applyFill="1" applyBorder="1" applyAlignment="1">
      <alignment horizontal="right"/>
      <protection/>
    </xf>
    <xf numFmtId="3" fontId="1" fillId="34" borderId="32" xfId="58" applyNumberFormat="1" applyFont="1" applyFill="1" applyBorder="1" applyAlignment="1">
      <alignment horizontal="right" vertical="center" wrapText="1"/>
      <protection/>
    </xf>
    <xf numFmtId="3" fontId="1" fillId="35" borderId="29" xfId="58" applyNumberFormat="1" applyFont="1" applyFill="1" applyBorder="1" applyAlignment="1">
      <alignment horizontal="right"/>
      <protection/>
    </xf>
    <xf numFmtId="0" fontId="0" fillId="0" borderId="10" xfId="58" applyFont="1" applyBorder="1" quotePrefix="1">
      <alignment/>
      <protection/>
    </xf>
    <xf numFmtId="3" fontId="1" fillId="35" borderId="44" xfId="58" applyNumberFormat="1" applyFont="1" applyFill="1" applyBorder="1" applyAlignment="1">
      <alignment horizontal="right"/>
      <protection/>
    </xf>
    <xf numFmtId="3" fontId="1" fillId="35" borderId="49" xfId="58" applyNumberFormat="1" applyFont="1" applyFill="1" applyBorder="1" applyAlignment="1">
      <alignment horizontal="right"/>
      <protection/>
    </xf>
    <xf numFmtId="3" fontId="0" fillId="34" borderId="44" xfId="58" applyNumberFormat="1" applyFont="1" applyFill="1" applyBorder="1" applyAlignment="1">
      <alignment horizontal="right" vertical="center" wrapText="1"/>
      <protection/>
    </xf>
    <xf numFmtId="3" fontId="1" fillId="34" borderId="49" xfId="58" applyNumberFormat="1" applyFont="1" applyFill="1" applyBorder="1" applyAlignment="1">
      <alignment horizontal="right" vertical="center" wrapText="1"/>
      <protection/>
    </xf>
    <xf numFmtId="0" fontId="1" fillId="0" borderId="20" xfId="58" applyFont="1" applyBorder="1">
      <alignment/>
      <protection/>
    </xf>
    <xf numFmtId="0" fontId="1" fillId="0" borderId="21" xfId="58" applyFont="1" applyBorder="1">
      <alignment/>
      <protection/>
    </xf>
    <xf numFmtId="0" fontId="7" fillId="0" borderId="20" xfId="58" applyFont="1" applyBorder="1">
      <alignment/>
      <protection/>
    </xf>
    <xf numFmtId="0" fontId="0" fillId="0" borderId="20" xfId="58" applyFont="1" applyBorder="1" quotePrefix="1">
      <alignment/>
      <protection/>
    </xf>
    <xf numFmtId="0" fontId="0" fillId="0" borderId="21" xfId="58" applyFont="1" applyBorder="1">
      <alignment/>
      <protection/>
    </xf>
    <xf numFmtId="0" fontId="1" fillId="35" borderId="30" xfId="58" applyFont="1" applyFill="1" applyBorder="1" applyAlignment="1">
      <alignment horizontal="right" vertical="center" wrapText="1"/>
      <protection/>
    </xf>
    <xf numFmtId="0" fontId="1" fillId="35" borderId="31" xfId="58" applyFont="1" applyFill="1" applyBorder="1" applyAlignment="1">
      <alignment horizontal="center" vertical="center" wrapText="1"/>
      <protection/>
    </xf>
    <xf numFmtId="0" fontId="1" fillId="35" borderId="30" xfId="58" applyFont="1" applyFill="1" applyBorder="1" applyAlignment="1">
      <alignment horizontal="center" vertical="center" wrapText="1"/>
      <protection/>
    </xf>
    <xf numFmtId="0" fontId="1" fillId="34" borderId="30" xfId="58" applyFont="1" applyFill="1" applyBorder="1" applyAlignment="1">
      <alignment horizontal="center" vertical="center" wrapText="1"/>
      <protection/>
    </xf>
    <xf numFmtId="0" fontId="1" fillId="34" borderId="31" xfId="58" applyFont="1" applyFill="1" applyBorder="1" applyAlignment="1">
      <alignment horizontal="center" vertical="center" wrapText="1"/>
      <protection/>
    </xf>
    <xf numFmtId="3" fontId="1" fillId="35" borderId="36" xfId="58" applyNumberFormat="1" applyFont="1" applyFill="1" applyBorder="1" applyAlignment="1">
      <alignment horizontal="center" vertical="center" wrapText="1"/>
      <protection/>
    </xf>
    <xf numFmtId="3" fontId="1" fillId="35" borderId="37" xfId="58" applyNumberFormat="1" applyFont="1" applyFill="1" applyBorder="1" applyAlignment="1">
      <alignment horizontal="center" vertical="center" wrapText="1"/>
      <protection/>
    </xf>
    <xf numFmtId="3" fontId="1" fillId="34" borderId="27" xfId="58" applyNumberFormat="1" applyFont="1" applyFill="1" applyBorder="1" applyAlignment="1">
      <alignment vertical="center" wrapText="1"/>
      <protection/>
    </xf>
    <xf numFmtId="3" fontId="1" fillId="34" borderId="28" xfId="58" applyNumberFormat="1" applyFont="1" applyFill="1" applyBorder="1" applyAlignment="1">
      <alignment horizontal="right" vertical="center" wrapText="1"/>
      <protection/>
    </xf>
    <xf numFmtId="3" fontId="0" fillId="0" borderId="29" xfId="58" applyNumberFormat="1" applyFont="1" applyBorder="1" applyAlignment="1">
      <alignment horizontal="center"/>
      <protection/>
    </xf>
    <xf numFmtId="3" fontId="0" fillId="0" borderId="32" xfId="58" applyNumberFormat="1" applyFont="1" applyBorder="1" applyAlignment="1">
      <alignment horizontal="center"/>
      <protection/>
    </xf>
    <xf numFmtId="3" fontId="0" fillId="0" borderId="32" xfId="58" applyNumberFormat="1" applyFont="1" applyBorder="1">
      <alignment/>
      <protection/>
    </xf>
    <xf numFmtId="3" fontId="0" fillId="34" borderId="36" xfId="58" applyNumberFormat="1" applyFont="1" applyFill="1" applyBorder="1" applyAlignment="1">
      <alignment vertical="center" wrapText="1"/>
      <protection/>
    </xf>
    <xf numFmtId="3" fontId="1" fillId="34" borderId="37" xfId="58" applyNumberFormat="1" applyFont="1" applyFill="1" applyBorder="1" applyAlignment="1">
      <alignment horizontal="right" vertical="center" wrapText="1"/>
      <protection/>
    </xf>
    <xf numFmtId="3" fontId="0" fillId="35" borderId="33" xfId="58" applyNumberFormat="1" applyFont="1" applyFill="1" applyBorder="1" applyAlignment="1">
      <alignment horizontal="center"/>
      <protection/>
    </xf>
    <xf numFmtId="3" fontId="0" fillId="35" borderId="34" xfId="58" applyNumberFormat="1" applyFont="1" applyFill="1" applyBorder="1" applyAlignment="1">
      <alignment horizontal="center"/>
      <protection/>
    </xf>
    <xf numFmtId="3" fontId="0" fillId="35" borderId="34" xfId="58" applyNumberFormat="1" applyFont="1" applyFill="1" applyBorder="1">
      <alignment/>
      <protection/>
    </xf>
    <xf numFmtId="3" fontId="0" fillId="34" borderId="33" xfId="58" applyNumberFormat="1" applyFont="1" applyFill="1" applyBorder="1" applyAlignment="1">
      <alignment/>
      <protection/>
    </xf>
    <xf numFmtId="3" fontId="0" fillId="34" borderId="34" xfId="58" applyNumberFormat="1" applyFont="1" applyFill="1" applyBorder="1" applyAlignment="1">
      <alignment horizontal="right"/>
      <protection/>
    </xf>
    <xf numFmtId="3" fontId="1" fillId="35" borderId="27" xfId="58" applyNumberFormat="1" applyFont="1" applyFill="1" applyBorder="1" applyAlignment="1">
      <alignment horizontal="center"/>
      <protection/>
    </xf>
    <xf numFmtId="3" fontId="1" fillId="35" borderId="28" xfId="58" applyNumberFormat="1" applyFont="1" applyFill="1" applyBorder="1" applyAlignment="1">
      <alignment horizontal="left"/>
      <protection/>
    </xf>
    <xf numFmtId="3" fontId="1" fillId="34" borderId="36" xfId="58" applyNumberFormat="1" applyFont="1" applyFill="1" applyBorder="1" applyAlignment="1">
      <alignment vertical="center" wrapText="1"/>
      <protection/>
    </xf>
    <xf numFmtId="3" fontId="1" fillId="34" borderId="29" xfId="58" applyNumberFormat="1" applyFont="1" applyFill="1" applyBorder="1" applyAlignment="1">
      <alignment horizontal="center"/>
      <protection/>
    </xf>
    <xf numFmtId="3" fontId="1" fillId="34" borderId="32" xfId="58" applyNumberFormat="1" applyFont="1" applyFill="1" applyBorder="1" applyAlignment="1">
      <alignment horizontal="center"/>
      <protection/>
    </xf>
    <xf numFmtId="3" fontId="1" fillId="34" borderId="29" xfId="58" applyNumberFormat="1" applyFont="1" applyFill="1" applyBorder="1" applyAlignment="1">
      <alignment/>
      <protection/>
    </xf>
    <xf numFmtId="3" fontId="1" fillId="34" borderId="32" xfId="58" applyNumberFormat="1" applyFont="1" applyFill="1" applyBorder="1" applyAlignment="1">
      <alignment horizontal="right"/>
      <protection/>
    </xf>
    <xf numFmtId="3" fontId="0" fillId="34" borderId="29" xfId="58" applyNumberFormat="1" applyFont="1" applyFill="1" applyBorder="1" applyAlignment="1">
      <alignment vertical="center" wrapText="1"/>
      <protection/>
    </xf>
    <xf numFmtId="0" fontId="0" fillId="0" borderId="38" xfId="58" applyFont="1" applyBorder="1" applyAlignment="1" quotePrefix="1">
      <alignment horizontal="left"/>
      <protection/>
    </xf>
    <xf numFmtId="0" fontId="0" fillId="0" borderId="46" xfId="58" applyFont="1" applyFill="1" applyBorder="1">
      <alignment/>
      <protection/>
    </xf>
    <xf numFmtId="0" fontId="0" fillId="0" borderId="50" xfId="58" applyFont="1" applyFill="1" applyBorder="1">
      <alignment/>
      <protection/>
    </xf>
    <xf numFmtId="0" fontId="0" fillId="0" borderId="50" xfId="58" applyFont="1" applyBorder="1">
      <alignment/>
      <protection/>
    </xf>
    <xf numFmtId="3" fontId="0" fillId="36" borderId="50" xfId="58" applyNumberFormat="1" applyFont="1" applyFill="1" applyBorder="1" applyAlignment="1">
      <alignment horizontal="center"/>
      <protection/>
    </xf>
    <xf numFmtId="3" fontId="0" fillId="36" borderId="50" xfId="58" applyNumberFormat="1" applyFont="1" applyFill="1" applyBorder="1">
      <alignment/>
      <protection/>
    </xf>
    <xf numFmtId="3" fontId="0" fillId="36" borderId="50" xfId="58" applyNumberFormat="1" applyFont="1" applyFill="1" applyBorder="1" applyAlignment="1">
      <alignment/>
      <protection/>
    </xf>
    <xf numFmtId="3" fontId="0" fillId="36" borderId="50" xfId="58" applyNumberFormat="1" applyFont="1" applyFill="1" applyBorder="1" applyAlignment="1">
      <alignment horizontal="right"/>
      <protection/>
    </xf>
    <xf numFmtId="3" fontId="1" fillId="34" borderId="27" xfId="58" applyNumberFormat="1" applyFont="1" applyFill="1" applyBorder="1" applyAlignment="1">
      <alignment horizontal="center"/>
      <protection/>
    </xf>
    <xf numFmtId="3" fontId="1" fillId="34" borderId="27" xfId="58" applyNumberFormat="1" applyFont="1" applyFill="1" applyBorder="1">
      <alignment/>
      <protection/>
    </xf>
    <xf numFmtId="3" fontId="1" fillId="34" borderId="27" xfId="58" applyNumberFormat="1" applyFont="1" applyFill="1" applyBorder="1" applyAlignment="1">
      <alignment/>
      <protection/>
    </xf>
    <xf numFmtId="178" fontId="0" fillId="0" borderId="0" xfId="58" applyNumberFormat="1" applyFont="1" applyBorder="1">
      <alignment/>
      <protection/>
    </xf>
    <xf numFmtId="0" fontId="0" fillId="0" borderId="0" xfId="58" applyFont="1" applyAlignment="1" quotePrefix="1">
      <alignment horizontal="left"/>
      <protection/>
    </xf>
    <xf numFmtId="15" fontId="0" fillId="0" borderId="0" xfId="58" applyNumberFormat="1" applyFont="1" applyBorder="1" applyAlignment="1" quotePrefix="1">
      <alignment horizontal="left"/>
      <protection/>
    </xf>
    <xf numFmtId="0" fontId="1" fillId="33" borderId="51" xfId="58" applyFont="1" applyFill="1" applyBorder="1" applyAlignment="1">
      <alignment horizontal="center" vertical="center"/>
      <protection/>
    </xf>
    <xf numFmtId="0" fontId="1" fillId="33" borderId="21" xfId="58" applyFont="1" applyFill="1" applyBorder="1" applyAlignment="1" applyProtection="1">
      <alignment horizontal="center" vertical="center"/>
      <protection/>
    </xf>
    <xf numFmtId="0" fontId="1" fillId="33" borderId="24" xfId="58" applyFont="1" applyFill="1" applyBorder="1" applyAlignment="1">
      <alignment horizontal="center" vertical="center"/>
      <protection/>
    </xf>
    <xf numFmtId="0" fontId="1" fillId="33" borderId="10" xfId="58" applyFont="1" applyFill="1" applyBorder="1" applyAlignment="1">
      <alignment horizontal="center" vertical="center"/>
      <protection/>
    </xf>
    <xf numFmtId="0" fontId="1" fillId="33" borderId="48" xfId="58" applyFont="1" applyFill="1" applyBorder="1" applyAlignment="1">
      <alignment horizontal="center" vertical="center"/>
      <protection/>
    </xf>
    <xf numFmtId="0" fontId="1" fillId="33" borderId="25" xfId="58" applyFont="1" applyFill="1" applyBorder="1" applyAlignment="1">
      <alignment horizontal="center" vertical="center"/>
      <protection/>
    </xf>
    <xf numFmtId="0" fontId="1" fillId="33" borderId="52" xfId="58" applyFont="1" applyFill="1" applyBorder="1" applyAlignment="1">
      <alignment horizontal="center" vertical="center"/>
      <protection/>
    </xf>
    <xf numFmtId="0" fontId="1" fillId="0" borderId="0" xfId="58" applyFont="1" applyFill="1" applyBorder="1" applyAlignment="1">
      <alignment horizontal="center" vertical="center"/>
      <protection/>
    </xf>
    <xf numFmtId="0" fontId="1" fillId="0" borderId="19" xfId="58" applyFont="1" applyBorder="1">
      <alignment/>
      <protection/>
    </xf>
    <xf numFmtId="0" fontId="1" fillId="0" borderId="51" xfId="58" applyFont="1" applyBorder="1">
      <alignment/>
      <protection/>
    </xf>
    <xf numFmtId="0" fontId="0" fillId="0" borderId="20" xfId="58" applyFont="1" applyBorder="1">
      <alignment/>
      <protection/>
    </xf>
    <xf numFmtId="0" fontId="0" fillId="0" borderId="20" xfId="58" applyFont="1" applyBorder="1" applyAlignment="1">
      <alignment horizontal="center"/>
      <protection/>
    </xf>
    <xf numFmtId="178" fontId="0" fillId="34" borderId="30" xfId="58" applyNumberFormat="1" applyFont="1" applyFill="1" applyBorder="1">
      <alignment/>
      <protection/>
    </xf>
    <xf numFmtId="178" fontId="0" fillId="34" borderId="53" xfId="58" applyNumberFormat="1" applyFont="1" applyFill="1" applyBorder="1">
      <alignment/>
      <protection/>
    </xf>
    <xf numFmtId="178" fontId="0" fillId="34" borderId="51" xfId="58" applyNumberFormat="1" applyFont="1" applyFill="1" applyBorder="1">
      <alignment/>
      <protection/>
    </xf>
    <xf numFmtId="178" fontId="0" fillId="34" borderId="31" xfId="58" applyNumberFormat="1" applyFont="1" applyFill="1" applyBorder="1">
      <alignment/>
      <protection/>
    </xf>
    <xf numFmtId="0" fontId="1" fillId="0" borderId="22" xfId="58" applyFont="1" applyBorder="1">
      <alignment/>
      <protection/>
    </xf>
    <xf numFmtId="0" fontId="1" fillId="0" borderId="45" xfId="58" applyFont="1" applyBorder="1">
      <alignment/>
      <protection/>
    </xf>
    <xf numFmtId="178" fontId="0" fillId="34" borderId="36" xfId="58" applyNumberFormat="1" applyFont="1" applyFill="1" applyBorder="1">
      <alignment/>
      <protection/>
    </xf>
    <xf numFmtId="178" fontId="0" fillId="34" borderId="54" xfId="58" applyNumberFormat="1" applyFont="1" applyFill="1" applyBorder="1">
      <alignment/>
      <protection/>
    </xf>
    <xf numFmtId="178" fontId="0" fillId="34" borderId="45" xfId="58" applyNumberFormat="1" applyFont="1" applyFill="1" applyBorder="1">
      <alignment/>
      <protection/>
    </xf>
    <xf numFmtId="178" fontId="0" fillId="34" borderId="37" xfId="58" applyNumberFormat="1" applyFont="1" applyFill="1" applyBorder="1">
      <alignment/>
      <protection/>
    </xf>
    <xf numFmtId="0" fontId="1" fillId="0" borderId="11" xfId="58" applyFont="1" applyBorder="1">
      <alignment/>
      <protection/>
    </xf>
    <xf numFmtId="0" fontId="0" fillId="0" borderId="11" xfId="58" applyFont="1" applyBorder="1" applyAlignment="1">
      <alignment horizontal="center"/>
      <protection/>
    </xf>
    <xf numFmtId="178" fontId="1" fillId="34" borderId="27" xfId="58" applyNumberFormat="1" applyFont="1" applyFill="1" applyBorder="1" applyProtection="1">
      <alignment/>
      <protection/>
    </xf>
    <xf numFmtId="178" fontId="1" fillId="34" borderId="55" xfId="58" applyNumberFormat="1" applyFont="1" applyFill="1" applyBorder="1" applyProtection="1">
      <alignment/>
      <protection/>
    </xf>
    <xf numFmtId="178" fontId="1" fillId="34" borderId="28" xfId="58" applyNumberFormat="1" applyFont="1" applyFill="1" applyBorder="1" applyProtection="1">
      <alignment/>
      <protection/>
    </xf>
    <xf numFmtId="0" fontId="0" fillId="0" borderId="45" xfId="58" applyFont="1" applyBorder="1">
      <alignment/>
      <protection/>
    </xf>
    <xf numFmtId="0" fontId="1" fillId="0" borderId="0" xfId="58" applyFont="1" applyBorder="1" applyAlignment="1" quotePrefix="1">
      <alignment vertical="top"/>
      <protection/>
    </xf>
    <xf numFmtId="0" fontId="0" fillId="0" borderId="0" xfId="58" applyFont="1" applyFill="1" applyBorder="1" applyAlignment="1" quotePrefix="1">
      <alignment horizontal="left"/>
      <protection/>
    </xf>
    <xf numFmtId="0" fontId="0" fillId="0" borderId="0" xfId="58" applyFont="1" applyFill="1" applyBorder="1" applyAlignment="1">
      <alignment horizontal="left"/>
      <protection/>
    </xf>
    <xf numFmtId="178" fontId="0" fillId="34" borderId="27" xfId="58" applyNumberFormat="1" applyFont="1" applyFill="1" applyBorder="1" applyProtection="1">
      <alignment/>
      <protection/>
    </xf>
    <xf numFmtId="178" fontId="0" fillId="34" borderId="55" xfId="58" applyNumberFormat="1" applyFont="1" applyFill="1" applyBorder="1" applyProtection="1">
      <alignment/>
      <protection/>
    </xf>
    <xf numFmtId="178" fontId="0" fillId="34" borderId="28" xfId="58" applyNumberFormat="1" applyFont="1" applyFill="1" applyBorder="1" applyProtection="1">
      <alignment/>
      <protection/>
    </xf>
    <xf numFmtId="0" fontId="0" fillId="0" borderId="45" xfId="58" applyFont="1" applyFill="1" applyBorder="1" applyAlignment="1">
      <alignment horizontal="left"/>
      <protection/>
    </xf>
    <xf numFmtId="178" fontId="0" fillId="34" borderId="29" xfId="58" applyNumberFormat="1" applyFont="1" applyFill="1" applyBorder="1" applyProtection="1">
      <alignment/>
      <protection/>
    </xf>
    <xf numFmtId="178" fontId="0" fillId="34" borderId="50" xfId="58" applyNumberFormat="1" applyFont="1" applyFill="1" applyBorder="1" applyProtection="1">
      <alignment/>
      <protection/>
    </xf>
    <xf numFmtId="178" fontId="0" fillId="34" borderId="38" xfId="58" applyNumberFormat="1" applyFont="1" applyFill="1" applyBorder="1" applyProtection="1">
      <alignment/>
      <protection/>
    </xf>
    <xf numFmtId="178" fontId="0" fillId="34" borderId="32" xfId="58" applyNumberFormat="1" applyFont="1" applyFill="1" applyBorder="1" applyProtection="1">
      <alignment/>
      <protection/>
    </xf>
    <xf numFmtId="178" fontId="0" fillId="34" borderId="14" xfId="58" applyNumberFormat="1" applyFont="1" applyFill="1" applyBorder="1" applyProtection="1">
      <alignment/>
      <protection/>
    </xf>
    <xf numFmtId="0" fontId="1" fillId="0" borderId="12" xfId="58" applyFont="1" applyBorder="1">
      <alignment/>
      <protection/>
    </xf>
    <xf numFmtId="0" fontId="1" fillId="0" borderId="18" xfId="58" applyFont="1" applyBorder="1">
      <alignment/>
      <protection/>
    </xf>
    <xf numFmtId="178" fontId="0" fillId="37" borderId="29" xfId="58" applyNumberFormat="1" applyFont="1" applyFill="1" applyBorder="1" applyProtection="1">
      <alignment/>
      <protection/>
    </xf>
    <xf numFmtId="178" fontId="0" fillId="37" borderId="50" xfId="58" applyNumberFormat="1" applyFont="1" applyFill="1" applyBorder="1" applyProtection="1">
      <alignment/>
      <protection/>
    </xf>
    <xf numFmtId="178" fontId="0" fillId="37" borderId="46" xfId="58" applyNumberFormat="1" applyFont="1" applyFill="1" applyBorder="1" applyProtection="1">
      <alignment/>
      <protection/>
    </xf>
    <xf numFmtId="178" fontId="0" fillId="37" borderId="32" xfId="58" applyNumberFormat="1" applyFont="1" applyFill="1" applyBorder="1" applyProtection="1">
      <alignment/>
      <protection/>
    </xf>
    <xf numFmtId="0" fontId="14" fillId="0" borderId="50" xfId="58" applyFont="1" applyBorder="1" applyAlignment="1">
      <alignment horizontal="center"/>
      <protection/>
    </xf>
    <xf numFmtId="178" fontId="0" fillId="0" borderId="50" xfId="58" applyNumberFormat="1" applyFont="1" applyBorder="1">
      <alignment/>
      <protection/>
    </xf>
    <xf numFmtId="0" fontId="14" fillId="0" borderId="56" xfId="58" applyFont="1" applyBorder="1" applyAlignment="1">
      <alignment horizontal="center"/>
      <protection/>
    </xf>
    <xf numFmtId="178" fontId="0" fillId="0" borderId="32" xfId="58" applyNumberFormat="1" applyFont="1" applyBorder="1">
      <alignment/>
      <protection/>
    </xf>
    <xf numFmtId="178" fontId="0" fillId="34" borderId="29" xfId="58" applyNumberFormat="1" applyFont="1" applyFill="1" applyBorder="1">
      <alignment/>
      <protection/>
    </xf>
    <xf numFmtId="178" fontId="0" fillId="34" borderId="50" xfId="58" applyNumberFormat="1" applyFont="1" applyFill="1" applyBorder="1">
      <alignment/>
      <protection/>
    </xf>
    <xf numFmtId="178" fontId="0" fillId="34" borderId="32" xfId="58" applyNumberFormat="1" applyFont="1" applyFill="1" applyBorder="1">
      <alignment/>
      <protection/>
    </xf>
    <xf numFmtId="0" fontId="1" fillId="0" borderId="12" xfId="58" applyFont="1" applyBorder="1" quotePrefix="1">
      <alignment/>
      <protection/>
    </xf>
    <xf numFmtId="178" fontId="0" fillId="37" borderId="29" xfId="58" applyNumberFormat="1" applyFont="1" applyFill="1" applyBorder="1">
      <alignment/>
      <protection/>
    </xf>
    <xf numFmtId="178" fontId="0" fillId="37" borderId="50" xfId="58" applyNumberFormat="1" applyFont="1" applyFill="1" applyBorder="1">
      <alignment/>
      <protection/>
    </xf>
    <xf numFmtId="178" fontId="0" fillId="37" borderId="46" xfId="58" applyNumberFormat="1" applyFont="1" applyFill="1" applyBorder="1">
      <alignment/>
      <protection/>
    </xf>
    <xf numFmtId="178" fontId="0" fillId="37" borderId="32" xfId="58" applyNumberFormat="1" applyFont="1" applyFill="1" applyBorder="1">
      <alignment/>
      <protection/>
    </xf>
    <xf numFmtId="178" fontId="0" fillId="0" borderId="29" xfId="58" applyNumberFormat="1" applyFont="1" applyBorder="1">
      <alignment/>
      <protection/>
    </xf>
    <xf numFmtId="178" fontId="0" fillId="0" borderId="46" xfId="58" applyNumberFormat="1" applyFont="1" applyBorder="1">
      <alignment/>
      <protection/>
    </xf>
    <xf numFmtId="0" fontId="1" fillId="0" borderId="13" xfId="58" applyFont="1" applyBorder="1" quotePrefix="1">
      <alignment/>
      <protection/>
    </xf>
    <xf numFmtId="0" fontId="1" fillId="0" borderId="35" xfId="58" applyFont="1" applyBorder="1">
      <alignment/>
      <protection/>
    </xf>
    <xf numFmtId="178" fontId="0" fillId="37" borderId="33" xfId="58" applyNumberFormat="1" applyFont="1" applyFill="1" applyBorder="1">
      <alignment/>
      <protection/>
    </xf>
    <xf numFmtId="178" fontId="0" fillId="37" borderId="57" xfId="58" applyNumberFormat="1" applyFont="1" applyFill="1" applyBorder="1">
      <alignment/>
      <protection/>
    </xf>
    <xf numFmtId="178" fontId="0" fillId="37" borderId="47" xfId="58" applyNumberFormat="1" applyFont="1" applyFill="1" applyBorder="1">
      <alignment/>
      <protection/>
    </xf>
    <xf numFmtId="178" fontId="0" fillId="37" borderId="34" xfId="58" applyNumberFormat="1" applyFont="1" applyFill="1" applyBorder="1">
      <alignment/>
      <protection/>
    </xf>
    <xf numFmtId="0" fontId="1" fillId="0" borderId="11" xfId="58" applyFont="1" applyBorder="1" quotePrefix="1">
      <alignment/>
      <protection/>
    </xf>
    <xf numFmtId="178" fontId="0" fillId="37" borderId="27" xfId="58" applyNumberFormat="1" applyFont="1" applyFill="1" applyBorder="1">
      <alignment/>
      <protection/>
    </xf>
    <xf numFmtId="178" fontId="0" fillId="37" borderId="55" xfId="58" applyNumberFormat="1" applyFont="1" applyFill="1" applyBorder="1">
      <alignment/>
      <protection/>
    </xf>
    <xf numFmtId="178" fontId="0" fillId="37" borderId="42" xfId="58" applyNumberFormat="1" applyFont="1" applyFill="1" applyBorder="1">
      <alignment/>
      <protection/>
    </xf>
    <xf numFmtId="178" fontId="0" fillId="37" borderId="28" xfId="58" applyNumberFormat="1" applyFont="1" applyFill="1" applyBorder="1">
      <alignment/>
      <protection/>
    </xf>
    <xf numFmtId="178" fontId="0" fillId="38" borderId="29" xfId="58" applyNumberFormat="1" applyFont="1" applyFill="1" applyBorder="1">
      <alignment/>
      <protection/>
    </xf>
    <xf numFmtId="178" fontId="0" fillId="38" borderId="50" xfId="58" applyNumberFormat="1" applyFont="1" applyFill="1" applyBorder="1">
      <alignment/>
      <protection/>
    </xf>
    <xf numFmtId="178" fontId="0" fillId="38" borderId="46" xfId="58" applyNumberFormat="1" applyFont="1" applyFill="1" applyBorder="1">
      <alignment/>
      <protection/>
    </xf>
    <xf numFmtId="178" fontId="0" fillId="38" borderId="32" xfId="58" applyNumberFormat="1" applyFont="1" applyFill="1" applyBorder="1">
      <alignment/>
      <protection/>
    </xf>
    <xf numFmtId="178" fontId="0" fillId="36" borderId="29" xfId="58" applyNumberFormat="1" applyFont="1" applyFill="1" applyBorder="1" applyAlignment="1">
      <alignment horizontal="center" vertical="center"/>
      <protection/>
    </xf>
    <xf numFmtId="178" fontId="0" fillId="36" borderId="50" xfId="58" applyNumberFormat="1" applyFont="1" applyFill="1" applyBorder="1" applyAlignment="1">
      <alignment horizontal="center" vertical="center"/>
      <protection/>
    </xf>
    <xf numFmtId="0" fontId="1" fillId="0" borderId="16" xfId="58" applyFont="1" applyBorder="1">
      <alignment/>
      <protection/>
    </xf>
    <xf numFmtId="0" fontId="0" fillId="0" borderId="11" xfId="58" applyFont="1" applyFill="1" applyBorder="1" applyAlignment="1" quotePrefix="1">
      <alignment horizontal="left"/>
      <protection/>
    </xf>
    <xf numFmtId="0" fontId="0" fillId="0" borderId="11" xfId="58" applyFont="1" applyFill="1" applyBorder="1" applyAlignment="1">
      <alignment horizontal="left"/>
      <protection/>
    </xf>
    <xf numFmtId="0" fontId="0" fillId="0" borderId="42" xfId="58" applyFont="1" applyFill="1" applyBorder="1" applyAlignment="1">
      <alignment horizontal="left"/>
      <protection/>
    </xf>
    <xf numFmtId="0" fontId="1" fillId="0" borderId="26" xfId="58" applyFont="1" applyBorder="1">
      <alignment/>
      <protection/>
    </xf>
    <xf numFmtId="0" fontId="1" fillId="0" borderId="13" xfId="58" applyFont="1" applyBorder="1">
      <alignment/>
      <protection/>
    </xf>
    <xf numFmtId="0" fontId="0" fillId="0" borderId="13" xfId="58" applyFont="1" applyFill="1" applyBorder="1" applyAlignment="1" quotePrefix="1">
      <alignment horizontal="left"/>
      <protection/>
    </xf>
    <xf numFmtId="0" fontId="0" fillId="0" borderId="13" xfId="58" applyFont="1" applyFill="1" applyBorder="1" applyAlignment="1">
      <alignment horizontal="left"/>
      <protection/>
    </xf>
    <xf numFmtId="0" fontId="0" fillId="0" borderId="47" xfId="58" applyFont="1" applyFill="1" applyBorder="1" applyAlignment="1">
      <alignment horizontal="left"/>
      <protection/>
    </xf>
    <xf numFmtId="178" fontId="0" fillId="0" borderId="27" xfId="58" applyNumberFormat="1" applyFont="1" applyBorder="1">
      <alignment/>
      <protection/>
    </xf>
    <xf numFmtId="178" fontId="0" fillId="0" borderId="55" xfId="58" applyNumberFormat="1" applyFont="1" applyBorder="1">
      <alignment/>
      <protection/>
    </xf>
    <xf numFmtId="178" fontId="0" fillId="0" borderId="42" xfId="58" applyNumberFormat="1" applyFont="1" applyBorder="1">
      <alignment/>
      <protection/>
    </xf>
    <xf numFmtId="178" fontId="0" fillId="0" borderId="28" xfId="58" applyNumberFormat="1" applyFont="1" applyBorder="1">
      <alignment/>
      <protection/>
    </xf>
    <xf numFmtId="178" fontId="0" fillId="34" borderId="27" xfId="58" applyNumberFormat="1" applyFont="1" applyFill="1" applyBorder="1">
      <alignment/>
      <protection/>
    </xf>
    <xf numFmtId="178" fontId="0" fillId="34" borderId="55" xfId="58" applyNumberFormat="1" applyFont="1" applyFill="1" applyBorder="1">
      <alignment/>
      <protection/>
    </xf>
    <xf numFmtId="178" fontId="0" fillId="34" borderId="28" xfId="58" applyNumberFormat="1" applyFont="1" applyFill="1" applyBorder="1">
      <alignment/>
      <protection/>
    </xf>
    <xf numFmtId="178" fontId="0" fillId="0" borderId="52" xfId="58" applyNumberFormat="1" applyFont="1" applyBorder="1">
      <alignment/>
      <protection/>
    </xf>
    <xf numFmtId="178" fontId="0" fillId="0" borderId="58" xfId="58" applyNumberFormat="1" applyFont="1" applyBorder="1">
      <alignment/>
      <protection/>
    </xf>
    <xf numFmtId="178" fontId="0" fillId="0" borderId="40" xfId="58" applyNumberFormat="1" applyFont="1" applyBorder="1">
      <alignment/>
      <protection/>
    </xf>
    <xf numFmtId="178" fontId="0" fillId="0" borderId="39" xfId="58" applyNumberFormat="1" applyFont="1" applyBorder="1">
      <alignment/>
      <protection/>
    </xf>
    <xf numFmtId="178" fontId="0" fillId="34" borderId="39" xfId="58" applyNumberFormat="1" applyFont="1" applyFill="1" applyBorder="1">
      <alignment/>
      <protection/>
    </xf>
    <xf numFmtId="178" fontId="0" fillId="34" borderId="52" xfId="58" applyNumberFormat="1" applyFont="1" applyFill="1" applyBorder="1">
      <alignment/>
      <protection/>
    </xf>
    <xf numFmtId="178" fontId="0" fillId="34" borderId="40" xfId="58" applyNumberFormat="1" applyFont="1" applyFill="1" applyBorder="1">
      <alignment/>
      <protection/>
    </xf>
    <xf numFmtId="178" fontId="0" fillId="38" borderId="33" xfId="58" applyNumberFormat="1" applyFont="1" applyFill="1" applyBorder="1">
      <alignment/>
      <protection/>
    </xf>
    <xf numFmtId="178" fontId="0" fillId="38" borderId="57" xfId="58" applyNumberFormat="1" applyFont="1" applyFill="1" applyBorder="1">
      <alignment/>
      <protection/>
    </xf>
    <xf numFmtId="178" fontId="0" fillId="38" borderId="47" xfId="58" applyNumberFormat="1" applyFont="1" applyFill="1" applyBorder="1">
      <alignment/>
      <protection/>
    </xf>
    <xf numFmtId="178" fontId="0" fillId="38" borderId="34" xfId="58" applyNumberFormat="1" applyFont="1" applyFill="1" applyBorder="1">
      <alignment/>
      <protection/>
    </xf>
    <xf numFmtId="178" fontId="0" fillId="38" borderId="27" xfId="58" applyNumberFormat="1" applyFont="1" applyFill="1" applyBorder="1">
      <alignment/>
      <protection/>
    </xf>
    <xf numFmtId="178" fontId="0" fillId="38" borderId="55" xfId="58" applyNumberFormat="1" applyFont="1" applyFill="1" applyBorder="1">
      <alignment/>
      <protection/>
    </xf>
    <xf numFmtId="178" fontId="0" fillId="38" borderId="42" xfId="58" applyNumberFormat="1" applyFont="1" applyFill="1" applyBorder="1">
      <alignment/>
      <protection/>
    </xf>
    <xf numFmtId="178" fontId="0" fillId="38" borderId="28" xfId="58" applyNumberFormat="1" applyFont="1" applyFill="1" applyBorder="1">
      <alignment/>
      <protection/>
    </xf>
    <xf numFmtId="178" fontId="0" fillId="0" borderId="29" xfId="58" applyNumberFormat="1" applyFont="1" applyFill="1" applyBorder="1" applyAlignment="1">
      <alignment horizontal="center" vertical="center"/>
      <protection/>
    </xf>
    <xf numFmtId="178" fontId="0" fillId="0" borderId="50" xfId="58" applyNumberFormat="1" applyFont="1" applyFill="1" applyBorder="1" applyAlignment="1">
      <alignment horizontal="center" vertical="center"/>
      <protection/>
    </xf>
    <xf numFmtId="178" fontId="0" fillId="0" borderId="27" xfId="58" applyNumberFormat="1" applyFont="1" applyFill="1" applyBorder="1" applyAlignment="1">
      <alignment horizontal="center" vertical="center"/>
      <protection/>
    </xf>
    <xf numFmtId="178" fontId="0" fillId="0" borderId="55" xfId="58" applyNumberFormat="1" applyFont="1" applyFill="1" applyBorder="1" applyAlignment="1">
      <alignment horizontal="center" vertical="center"/>
      <protection/>
    </xf>
    <xf numFmtId="178" fontId="0" fillId="36" borderId="27" xfId="58" applyNumberFormat="1" applyFont="1" applyFill="1" applyBorder="1" applyAlignment="1">
      <alignment horizontal="center" vertical="center"/>
      <protection/>
    </xf>
    <xf numFmtId="178" fontId="0" fillId="36" borderId="55" xfId="58" applyNumberFormat="1" applyFont="1" applyFill="1" applyBorder="1" applyAlignment="1">
      <alignment horizontal="center" vertical="center"/>
      <protection/>
    </xf>
    <xf numFmtId="178" fontId="0" fillId="36" borderId="39" xfId="58" applyNumberFormat="1" applyFont="1" applyFill="1" applyBorder="1" applyAlignment="1">
      <alignment horizontal="center" vertical="center"/>
      <protection/>
    </xf>
    <xf numFmtId="178" fontId="0" fillId="36" borderId="52" xfId="58" applyNumberFormat="1" applyFont="1" applyFill="1" applyBorder="1" applyAlignment="1">
      <alignment horizontal="center" vertical="center"/>
      <protection/>
    </xf>
    <xf numFmtId="0" fontId="0" fillId="0" borderId="15" xfId="58" applyFont="1" applyBorder="1">
      <alignment/>
      <protection/>
    </xf>
    <xf numFmtId="0" fontId="0" fillId="0" borderId="41" xfId="58" applyFont="1" applyBorder="1">
      <alignment/>
      <protection/>
    </xf>
    <xf numFmtId="16" fontId="0" fillId="0" borderId="12" xfId="58" applyNumberFormat="1" applyFont="1" applyBorder="1" quotePrefix="1">
      <alignment/>
      <protection/>
    </xf>
    <xf numFmtId="16" fontId="1" fillId="0" borderId="12" xfId="58" applyNumberFormat="1" applyFont="1" applyBorder="1" quotePrefix="1">
      <alignment/>
      <protection/>
    </xf>
    <xf numFmtId="0" fontId="0" fillId="0" borderId="13" xfId="58" applyFont="1" applyBorder="1" applyAlignment="1">
      <alignment horizontal="left"/>
      <protection/>
    </xf>
    <xf numFmtId="0" fontId="1" fillId="0" borderId="24" xfId="58" applyFont="1" applyBorder="1">
      <alignment/>
      <protection/>
    </xf>
    <xf numFmtId="0" fontId="1" fillId="0" borderId="10" xfId="58" applyFont="1" applyBorder="1">
      <alignment/>
      <protection/>
    </xf>
    <xf numFmtId="0" fontId="0" fillId="0" borderId="10" xfId="58" applyFont="1" applyFill="1" applyBorder="1" applyAlignment="1" quotePrefix="1">
      <alignment horizontal="left"/>
      <protection/>
    </xf>
    <xf numFmtId="0" fontId="0" fillId="0" borderId="10" xfId="58" applyFont="1" applyFill="1" applyBorder="1" applyAlignment="1">
      <alignment horizontal="left"/>
      <protection/>
    </xf>
    <xf numFmtId="0" fontId="0" fillId="0" borderId="48" xfId="58" applyFont="1" applyFill="1" applyBorder="1" applyAlignment="1">
      <alignment horizontal="left"/>
      <protection/>
    </xf>
    <xf numFmtId="0" fontId="1" fillId="0" borderId="0" xfId="58" applyFont="1" applyFill="1" applyBorder="1" applyAlignment="1">
      <alignment horizontal="left"/>
      <protection/>
    </xf>
    <xf numFmtId="178" fontId="0" fillId="37" borderId="22" xfId="58" applyNumberFormat="1" applyFont="1" applyFill="1" applyBorder="1">
      <alignment/>
      <protection/>
    </xf>
    <xf numFmtId="178" fontId="0" fillId="37" borderId="54" xfId="58" applyNumberFormat="1" applyFont="1" applyFill="1" applyBorder="1">
      <alignment/>
      <protection/>
    </xf>
    <xf numFmtId="178" fontId="0" fillId="37" borderId="0" xfId="58" applyNumberFormat="1" applyFont="1" applyFill="1" applyBorder="1">
      <alignment/>
      <protection/>
    </xf>
    <xf numFmtId="178" fontId="0" fillId="37" borderId="37" xfId="58" applyNumberFormat="1" applyFont="1" applyFill="1" applyBorder="1">
      <alignment/>
      <protection/>
    </xf>
    <xf numFmtId="0" fontId="1" fillId="0" borderId="59" xfId="58" applyFont="1" applyFill="1" applyBorder="1" applyAlignment="1">
      <alignment horizontal="left"/>
      <protection/>
    </xf>
    <xf numFmtId="178" fontId="0" fillId="37" borderId="16" xfId="58" applyNumberFormat="1" applyFont="1" applyFill="1" applyBorder="1">
      <alignment/>
      <protection/>
    </xf>
    <xf numFmtId="178" fontId="0" fillId="37" borderId="11" xfId="58" applyNumberFormat="1" applyFont="1" applyFill="1" applyBorder="1">
      <alignment/>
      <protection/>
    </xf>
    <xf numFmtId="0" fontId="1" fillId="0" borderId="0" xfId="58" applyFont="1" applyBorder="1" quotePrefix="1">
      <alignment/>
      <protection/>
    </xf>
    <xf numFmtId="0" fontId="1" fillId="0" borderId="0" xfId="58" applyFont="1" applyFill="1" applyBorder="1">
      <alignment/>
      <protection/>
    </xf>
    <xf numFmtId="0" fontId="1" fillId="0" borderId="23" xfId="58" applyFont="1" applyBorder="1">
      <alignment/>
      <protection/>
    </xf>
    <xf numFmtId="178" fontId="0" fillId="39" borderId="29" xfId="58" applyNumberFormat="1" applyFont="1" applyFill="1" applyBorder="1">
      <alignment/>
      <protection/>
    </xf>
    <xf numFmtId="178" fontId="0" fillId="39" borderId="50" xfId="58" applyNumberFormat="1" applyFont="1" applyFill="1" applyBorder="1">
      <alignment/>
      <protection/>
    </xf>
    <xf numFmtId="178" fontId="0" fillId="39" borderId="32" xfId="58" applyNumberFormat="1" applyFont="1" applyFill="1" applyBorder="1">
      <alignment/>
      <protection/>
    </xf>
    <xf numFmtId="0" fontId="0" fillId="0" borderId="38" xfId="58" applyFont="1" applyBorder="1">
      <alignment/>
      <protection/>
    </xf>
    <xf numFmtId="0" fontId="0" fillId="0" borderId="18" xfId="58" applyFont="1" applyBorder="1" quotePrefix="1">
      <alignment/>
      <protection/>
    </xf>
    <xf numFmtId="0" fontId="0" fillId="0" borderId="17" xfId="58" applyFont="1" applyBorder="1" quotePrefix="1">
      <alignment/>
      <protection/>
    </xf>
    <xf numFmtId="178" fontId="0" fillId="0" borderId="36" xfId="58" applyNumberFormat="1" applyFont="1" applyBorder="1">
      <alignment/>
      <protection/>
    </xf>
    <xf numFmtId="178" fontId="0" fillId="0" borderId="54" xfId="58" applyNumberFormat="1" applyFont="1" applyBorder="1">
      <alignment/>
      <protection/>
    </xf>
    <xf numFmtId="178" fontId="0" fillId="0" borderId="45" xfId="58" applyNumberFormat="1" applyFont="1" applyBorder="1">
      <alignment/>
      <protection/>
    </xf>
    <xf numFmtId="0" fontId="0" fillId="0" borderId="60" xfId="58" applyFont="1" applyBorder="1">
      <alignment/>
      <protection/>
    </xf>
    <xf numFmtId="178" fontId="0" fillId="39" borderId="33" xfId="58" applyNumberFormat="1" applyFont="1" applyFill="1" applyBorder="1">
      <alignment/>
      <protection/>
    </xf>
    <xf numFmtId="178" fontId="0" fillId="39" borderId="57" xfId="58" applyNumberFormat="1" applyFont="1" applyFill="1" applyBorder="1">
      <alignment/>
      <protection/>
    </xf>
    <xf numFmtId="178" fontId="0" fillId="39" borderId="47" xfId="58" applyNumberFormat="1" applyFont="1" applyFill="1" applyBorder="1">
      <alignment/>
      <protection/>
    </xf>
    <xf numFmtId="178" fontId="0" fillId="39" borderId="34" xfId="58" applyNumberFormat="1" applyFont="1" applyFill="1" applyBorder="1">
      <alignment/>
      <protection/>
    </xf>
    <xf numFmtId="0" fontId="0" fillId="0" borderId="59" xfId="58" applyFont="1" applyBorder="1">
      <alignment/>
      <protection/>
    </xf>
    <xf numFmtId="178" fontId="0" fillId="39" borderId="27" xfId="58" applyNumberFormat="1" applyFont="1" applyFill="1" applyBorder="1">
      <alignment/>
      <protection/>
    </xf>
    <xf numFmtId="178" fontId="0" fillId="39" borderId="55" xfId="58" applyNumberFormat="1" applyFont="1" applyFill="1" applyBorder="1">
      <alignment/>
      <protection/>
    </xf>
    <xf numFmtId="178" fontId="0" fillId="39" borderId="28" xfId="58" applyNumberFormat="1" applyFont="1" applyFill="1" applyBorder="1">
      <alignment/>
      <protection/>
    </xf>
    <xf numFmtId="178" fontId="0" fillId="35" borderId="27" xfId="58" applyNumberFormat="1" applyFont="1" applyFill="1" applyBorder="1">
      <alignment/>
      <protection/>
    </xf>
    <xf numFmtId="178" fontId="0" fillId="35" borderId="55" xfId="58" applyNumberFormat="1" applyFont="1" applyFill="1" applyBorder="1">
      <alignment/>
      <protection/>
    </xf>
    <xf numFmtId="178" fontId="0" fillId="35" borderId="28" xfId="58" applyNumberFormat="1" applyFont="1" applyFill="1" applyBorder="1">
      <alignment/>
      <protection/>
    </xf>
    <xf numFmtId="0" fontId="1" fillId="0" borderId="61" xfId="58" applyFont="1" applyBorder="1" quotePrefix="1">
      <alignment/>
      <protection/>
    </xf>
    <xf numFmtId="0" fontId="1" fillId="0" borderId="0" xfId="58" applyFont="1" applyBorder="1" applyAlignment="1" quotePrefix="1">
      <alignment horizontal="left"/>
      <protection/>
    </xf>
    <xf numFmtId="0" fontId="1" fillId="0" borderId="23" xfId="58" applyFont="1" applyBorder="1" quotePrefix="1">
      <alignment/>
      <protection/>
    </xf>
    <xf numFmtId="0" fontId="1" fillId="0" borderId="11" xfId="58" applyFont="1" applyFill="1" applyBorder="1">
      <alignment/>
      <protection/>
    </xf>
    <xf numFmtId="0" fontId="1" fillId="0" borderId="11" xfId="58" applyFont="1" applyBorder="1" applyAlignment="1" quotePrefix="1">
      <alignment horizontal="left"/>
      <protection/>
    </xf>
    <xf numFmtId="0" fontId="1" fillId="0" borderId="17" xfId="58" applyFont="1" applyBorder="1" quotePrefix="1">
      <alignment/>
      <protection/>
    </xf>
    <xf numFmtId="178" fontId="1" fillId="39" borderId="27" xfId="58" applyNumberFormat="1" applyFont="1" applyFill="1" applyBorder="1">
      <alignment/>
      <protection/>
    </xf>
    <xf numFmtId="178" fontId="1" fillId="39" borderId="55" xfId="58" applyNumberFormat="1" applyFont="1" applyFill="1" applyBorder="1">
      <alignment/>
      <protection/>
    </xf>
    <xf numFmtId="178" fontId="1" fillId="39" borderId="28" xfId="58" applyNumberFormat="1" applyFont="1" applyFill="1" applyBorder="1">
      <alignment/>
      <protection/>
    </xf>
    <xf numFmtId="178" fontId="0" fillId="35" borderId="50" xfId="58" applyNumberFormat="1" applyFont="1" applyFill="1" applyBorder="1">
      <alignment/>
      <protection/>
    </xf>
    <xf numFmtId="178" fontId="0" fillId="35" borderId="29" xfId="58" applyNumberFormat="1" applyFont="1" applyFill="1" applyBorder="1">
      <alignment/>
      <protection/>
    </xf>
    <xf numFmtId="178" fontId="0" fillId="39" borderId="42" xfId="58" applyNumberFormat="1" applyFont="1" applyFill="1" applyBorder="1">
      <alignment/>
      <protection/>
    </xf>
    <xf numFmtId="0" fontId="1" fillId="0" borderId="11" xfId="58" applyFont="1" applyFill="1" applyBorder="1" applyAlignment="1">
      <alignment horizontal="left"/>
      <protection/>
    </xf>
    <xf numFmtId="178" fontId="1" fillId="37" borderId="29" xfId="58" applyNumberFormat="1" applyFont="1" applyFill="1" applyBorder="1">
      <alignment/>
      <protection/>
    </xf>
    <xf numFmtId="178" fontId="1" fillId="37" borderId="50" xfId="58" applyNumberFormat="1" applyFont="1" applyFill="1" applyBorder="1">
      <alignment/>
      <protection/>
    </xf>
    <xf numFmtId="178" fontId="1" fillId="37" borderId="46" xfId="58" applyNumberFormat="1" applyFont="1" applyFill="1" applyBorder="1">
      <alignment/>
      <protection/>
    </xf>
    <xf numFmtId="178" fontId="1" fillId="37" borderId="32" xfId="58" applyNumberFormat="1" applyFont="1" applyFill="1" applyBorder="1">
      <alignment/>
      <protection/>
    </xf>
    <xf numFmtId="0" fontId="0" fillId="0" borderId="12" xfId="58" applyFont="1" applyBorder="1" applyAlignment="1">
      <alignment horizontal="center"/>
      <protection/>
    </xf>
    <xf numFmtId="0" fontId="14" fillId="0" borderId="50" xfId="58" applyFont="1" applyBorder="1">
      <alignment/>
      <protection/>
    </xf>
    <xf numFmtId="0" fontId="0" fillId="0" borderId="10" xfId="58" applyFont="1" applyBorder="1" applyAlignment="1">
      <alignment horizontal="center"/>
      <protection/>
    </xf>
    <xf numFmtId="178" fontId="0" fillId="37" borderId="36" xfId="58" applyNumberFormat="1" applyFont="1" applyFill="1" applyBorder="1">
      <alignment/>
      <protection/>
    </xf>
    <xf numFmtId="178" fontId="1" fillId="37" borderId="27" xfId="58" applyNumberFormat="1" applyFont="1" applyFill="1" applyBorder="1">
      <alignment/>
      <protection/>
    </xf>
    <xf numFmtId="178" fontId="1" fillId="37" borderId="55" xfId="58" applyNumberFormat="1" applyFont="1" applyFill="1" applyBorder="1">
      <alignment/>
      <protection/>
    </xf>
    <xf numFmtId="178" fontId="1" fillId="37" borderId="28" xfId="58" applyNumberFormat="1" applyFont="1" applyFill="1" applyBorder="1">
      <alignment/>
      <protection/>
    </xf>
    <xf numFmtId="178" fontId="1" fillId="37" borderId="0" xfId="58" applyNumberFormat="1" applyFont="1" applyFill="1" applyBorder="1">
      <alignment/>
      <protection/>
    </xf>
    <xf numFmtId="178" fontId="0" fillId="34" borderId="16" xfId="58" applyNumberFormat="1" applyFont="1" applyFill="1" applyBorder="1">
      <alignment/>
      <protection/>
    </xf>
    <xf numFmtId="178" fontId="0" fillId="34" borderId="46" xfId="58" applyNumberFormat="1" applyFont="1" applyFill="1" applyBorder="1">
      <alignment/>
      <protection/>
    </xf>
    <xf numFmtId="0" fontId="0" fillId="0" borderId="45" xfId="58" applyFont="1" applyFill="1" applyBorder="1" applyAlignment="1" quotePrefix="1">
      <alignment horizontal="left"/>
      <protection/>
    </xf>
    <xf numFmtId="0" fontId="14" fillId="0" borderId="62" xfId="58" applyFont="1" applyBorder="1" applyAlignment="1">
      <alignment horizontal="center"/>
      <protection/>
    </xf>
    <xf numFmtId="0" fontId="1" fillId="0" borderId="12" xfId="58" applyFont="1" applyBorder="1" applyAlignment="1">
      <alignment horizontal="center"/>
      <protection/>
    </xf>
    <xf numFmtId="0" fontId="0" fillId="0" borderId="12" xfId="58" applyFont="1" applyBorder="1" applyAlignment="1" quotePrefix="1">
      <alignment horizontal="center"/>
      <protection/>
    </xf>
    <xf numFmtId="0" fontId="0" fillId="0" borderId="15" xfId="58" applyFont="1" applyBorder="1" applyAlignment="1">
      <alignment horizontal="center"/>
      <protection/>
    </xf>
    <xf numFmtId="0" fontId="14" fillId="0" borderId="63" xfId="58" applyFont="1" applyBorder="1" applyAlignment="1">
      <alignment horizontal="center"/>
      <protection/>
    </xf>
    <xf numFmtId="178" fontId="0" fillId="38" borderId="0" xfId="58" applyNumberFormat="1" applyFont="1" applyFill="1" applyBorder="1">
      <alignment/>
      <protection/>
    </xf>
    <xf numFmtId="178" fontId="0" fillId="0" borderId="29" xfId="58" applyNumberFormat="1" applyFont="1" applyBorder="1" applyAlignment="1">
      <alignment horizontal="center"/>
      <protection/>
    </xf>
    <xf numFmtId="178" fontId="0" fillId="0" borderId="50" xfId="58" applyNumberFormat="1" applyFont="1" applyBorder="1" applyAlignment="1">
      <alignment horizontal="center"/>
      <protection/>
    </xf>
    <xf numFmtId="0" fontId="1" fillId="0" borderId="13" xfId="58" applyFont="1" applyBorder="1" applyAlignment="1">
      <alignment horizontal="center"/>
      <protection/>
    </xf>
    <xf numFmtId="0" fontId="0" fillId="0" borderId="13" xfId="58" applyFont="1" applyBorder="1" applyAlignment="1" quotePrefix="1">
      <alignment horizontal="center"/>
      <protection/>
    </xf>
    <xf numFmtId="0" fontId="0" fillId="0" borderId="15" xfId="58" applyFont="1" applyFill="1" applyBorder="1" applyAlignment="1">
      <alignment horizontal="left"/>
      <protection/>
    </xf>
    <xf numFmtId="0" fontId="1" fillId="0" borderId="0" xfId="58" applyFont="1" applyBorder="1" applyAlignment="1">
      <alignment horizontal="left"/>
      <protection/>
    </xf>
    <xf numFmtId="178" fontId="1" fillId="37" borderId="33" xfId="58" applyNumberFormat="1" applyFont="1" applyFill="1" applyBorder="1">
      <alignment/>
      <protection/>
    </xf>
    <xf numFmtId="178" fontId="1" fillId="37" borderId="57" xfId="58" applyNumberFormat="1" applyFont="1" applyFill="1" applyBorder="1">
      <alignment/>
      <protection/>
    </xf>
    <xf numFmtId="178" fontId="1" fillId="37" borderId="34" xfId="58" applyNumberFormat="1" applyFont="1" applyFill="1" applyBorder="1">
      <alignment/>
      <protection/>
    </xf>
    <xf numFmtId="178" fontId="1" fillId="37" borderId="47" xfId="58" applyNumberFormat="1" applyFont="1" applyFill="1" applyBorder="1">
      <alignment/>
      <protection/>
    </xf>
    <xf numFmtId="0" fontId="1" fillId="0" borderId="11" xfId="58" applyFont="1" applyBorder="1" applyAlignment="1">
      <alignment horizontal="left"/>
      <protection/>
    </xf>
    <xf numFmtId="178" fontId="1" fillId="37" borderId="42" xfId="58" applyNumberFormat="1" applyFont="1" applyFill="1" applyBorder="1">
      <alignment/>
      <protection/>
    </xf>
    <xf numFmtId="0" fontId="1" fillId="0" borderId="12" xfId="58" applyFont="1" applyFill="1" applyBorder="1" applyAlignment="1">
      <alignment horizontal="left"/>
      <protection/>
    </xf>
    <xf numFmtId="0" fontId="0" fillId="0" borderId="11" xfId="58" applyFont="1" applyBorder="1" applyAlignment="1" quotePrefix="1">
      <alignment horizontal="center"/>
      <protection/>
    </xf>
    <xf numFmtId="178" fontId="0" fillId="35" borderId="46" xfId="58" applyNumberFormat="1" applyFont="1" applyFill="1" applyBorder="1">
      <alignment/>
      <protection/>
    </xf>
    <xf numFmtId="178" fontId="0" fillId="35" borderId="32" xfId="58" applyNumberFormat="1" applyFont="1" applyFill="1" applyBorder="1">
      <alignment/>
      <protection/>
    </xf>
    <xf numFmtId="178" fontId="0" fillId="39" borderId="36" xfId="58" applyNumberFormat="1" applyFont="1" applyFill="1" applyBorder="1">
      <alignment/>
      <protection/>
    </xf>
    <xf numFmtId="178" fontId="0" fillId="39" borderId="54" xfId="58" applyNumberFormat="1" applyFont="1" applyFill="1" applyBorder="1">
      <alignment/>
      <protection/>
    </xf>
    <xf numFmtId="178" fontId="0" fillId="39" borderId="45" xfId="58" applyNumberFormat="1" applyFont="1" applyFill="1" applyBorder="1">
      <alignment/>
      <protection/>
    </xf>
    <xf numFmtId="178" fontId="0" fillId="39" borderId="37" xfId="58" applyNumberFormat="1" applyFont="1" applyFill="1" applyBorder="1">
      <alignment/>
      <protection/>
    </xf>
    <xf numFmtId="0" fontId="0" fillId="0" borderId="42" xfId="58" applyFont="1" applyBorder="1">
      <alignment/>
      <protection/>
    </xf>
    <xf numFmtId="0" fontId="1" fillId="0" borderId="12" xfId="58" applyFont="1" applyFill="1" applyBorder="1">
      <alignment/>
      <protection/>
    </xf>
    <xf numFmtId="0" fontId="0" fillId="0" borderId="0" xfId="58" applyFont="1" applyBorder="1" applyAlignment="1" quotePrefix="1">
      <alignment horizontal="center"/>
      <protection/>
    </xf>
    <xf numFmtId="0" fontId="0" fillId="0" borderId="23" xfId="58" applyFont="1" applyBorder="1" applyAlignment="1">
      <alignment horizontal="left"/>
      <protection/>
    </xf>
    <xf numFmtId="178" fontId="1" fillId="34" borderId="36" xfId="58" applyNumberFormat="1" applyFont="1" applyFill="1" applyBorder="1">
      <alignment/>
      <protection/>
    </xf>
    <xf numFmtId="178" fontId="1" fillId="34" borderId="54" xfId="58" applyNumberFormat="1" applyFont="1" applyFill="1" applyBorder="1">
      <alignment/>
      <protection/>
    </xf>
    <xf numFmtId="178" fontId="1" fillId="34" borderId="45" xfId="58" applyNumberFormat="1" applyFont="1" applyFill="1" applyBorder="1">
      <alignment/>
      <protection/>
    </xf>
    <xf numFmtId="178" fontId="1" fillId="34" borderId="37" xfId="58" applyNumberFormat="1" applyFont="1" applyFill="1" applyBorder="1">
      <alignment/>
      <protection/>
    </xf>
    <xf numFmtId="0" fontId="1" fillId="0" borderId="45" xfId="58" applyFont="1" applyFill="1" applyBorder="1">
      <alignment/>
      <protection/>
    </xf>
    <xf numFmtId="178" fontId="0" fillId="35" borderId="57" xfId="58" applyNumberFormat="1" applyFont="1" applyFill="1" applyBorder="1">
      <alignment/>
      <protection/>
    </xf>
    <xf numFmtId="178" fontId="0" fillId="34" borderId="47" xfId="58" applyNumberFormat="1" applyFont="1" applyFill="1" applyBorder="1">
      <alignment/>
      <protection/>
    </xf>
    <xf numFmtId="178" fontId="0" fillId="35" borderId="34" xfId="58" applyNumberFormat="1" applyFont="1" applyFill="1" applyBorder="1">
      <alignment/>
      <protection/>
    </xf>
    <xf numFmtId="178" fontId="0" fillId="34" borderId="33" xfId="58" applyNumberFormat="1" applyFont="1" applyFill="1" applyBorder="1">
      <alignment/>
      <protection/>
    </xf>
    <xf numFmtId="178" fontId="0" fillId="34" borderId="42" xfId="58" applyNumberFormat="1" applyFont="1" applyFill="1" applyBorder="1">
      <alignment/>
      <protection/>
    </xf>
    <xf numFmtId="0" fontId="0" fillId="0" borderId="15" xfId="58" applyFont="1" applyFill="1" applyBorder="1" quotePrefix="1">
      <alignment/>
      <protection/>
    </xf>
    <xf numFmtId="0" fontId="0" fillId="0" borderId="15" xfId="58" applyFont="1" applyFill="1" applyBorder="1">
      <alignment/>
      <protection/>
    </xf>
    <xf numFmtId="178" fontId="0" fillId="35" borderId="52" xfId="58" applyNumberFormat="1" applyFont="1" applyFill="1" applyBorder="1">
      <alignment/>
      <protection/>
    </xf>
    <xf numFmtId="178" fontId="0" fillId="34" borderId="58" xfId="58" applyNumberFormat="1" applyFont="1" applyFill="1" applyBorder="1">
      <alignment/>
      <protection/>
    </xf>
    <xf numFmtId="178" fontId="0" fillId="35" borderId="40" xfId="58" applyNumberFormat="1" applyFont="1" applyFill="1" applyBorder="1">
      <alignment/>
      <protection/>
    </xf>
    <xf numFmtId="0" fontId="0" fillId="0" borderId="45" xfId="58" applyFont="1" applyFill="1" applyBorder="1">
      <alignment/>
      <protection/>
    </xf>
    <xf numFmtId="0" fontId="1" fillId="0" borderId="11" xfId="58" applyFont="1" applyBorder="1" applyAlignment="1" quotePrefix="1">
      <alignment horizontal="left" vertical="top"/>
      <protection/>
    </xf>
    <xf numFmtId="178" fontId="0" fillId="36" borderId="29" xfId="58" applyNumberFormat="1" applyFont="1" applyFill="1" applyBorder="1" applyAlignment="1">
      <alignment horizontal="right" vertical="center"/>
      <protection/>
    </xf>
    <xf numFmtId="178" fontId="0" fillId="36" borderId="50" xfId="58" applyNumberFormat="1" applyFont="1" applyFill="1" applyBorder="1" applyAlignment="1">
      <alignment horizontal="right" vertical="center"/>
      <protection/>
    </xf>
    <xf numFmtId="178" fontId="0" fillId="0" borderId="38" xfId="58" applyNumberFormat="1" applyFont="1" applyBorder="1">
      <alignment/>
      <protection/>
    </xf>
    <xf numFmtId="0" fontId="0" fillId="0" borderId="26" xfId="58" applyFont="1" applyBorder="1">
      <alignment/>
      <protection/>
    </xf>
    <xf numFmtId="0" fontId="0" fillId="0" borderId="47" xfId="58" applyFont="1" applyBorder="1">
      <alignment/>
      <protection/>
    </xf>
    <xf numFmtId="178" fontId="0" fillId="39" borderId="38" xfId="58" applyNumberFormat="1" applyFont="1" applyFill="1" applyBorder="1">
      <alignment/>
      <protection/>
    </xf>
    <xf numFmtId="178" fontId="0" fillId="0" borderId="29" xfId="58" applyNumberFormat="1" applyFont="1" applyFill="1" applyBorder="1">
      <alignment/>
      <protection/>
    </xf>
    <xf numFmtId="0" fontId="0" fillId="0" borderId="46" xfId="58" applyFont="1" applyBorder="1" applyAlignment="1">
      <alignment horizontal="left"/>
      <protection/>
    </xf>
    <xf numFmtId="0" fontId="0" fillId="0" borderId="50" xfId="58" applyFont="1" applyBorder="1" applyAlignment="1">
      <alignment horizontal="left"/>
      <protection/>
    </xf>
    <xf numFmtId="178" fontId="0" fillId="0" borderId="50" xfId="58" applyNumberFormat="1" applyFont="1" applyFill="1" applyBorder="1">
      <alignment/>
      <protection/>
    </xf>
    <xf numFmtId="178" fontId="0" fillId="0" borderId="42" xfId="58" applyNumberFormat="1" applyFont="1" applyFill="1" applyBorder="1">
      <alignment/>
      <protection/>
    </xf>
    <xf numFmtId="178" fontId="0" fillId="0" borderId="55" xfId="58" applyNumberFormat="1" applyFont="1" applyFill="1" applyBorder="1">
      <alignment/>
      <protection/>
    </xf>
    <xf numFmtId="178" fontId="0" fillId="36" borderId="55" xfId="58" applyNumberFormat="1" applyFont="1" applyFill="1" applyBorder="1">
      <alignment/>
      <protection/>
    </xf>
    <xf numFmtId="178" fontId="0" fillId="36" borderId="42" xfId="58" applyNumberFormat="1" applyFont="1" applyFill="1" applyBorder="1">
      <alignment/>
      <protection/>
    </xf>
    <xf numFmtId="178" fontId="0" fillId="36" borderId="59" xfId="58" applyNumberFormat="1" applyFont="1" applyFill="1" applyBorder="1">
      <alignment/>
      <protection/>
    </xf>
    <xf numFmtId="178" fontId="0" fillId="34" borderId="59" xfId="58" applyNumberFormat="1" applyFont="1" applyFill="1" applyBorder="1">
      <alignment/>
      <protection/>
    </xf>
    <xf numFmtId="178" fontId="1" fillId="34" borderId="42" xfId="58" applyNumberFormat="1" applyFont="1" applyFill="1" applyBorder="1" applyProtection="1">
      <alignment/>
      <protection/>
    </xf>
    <xf numFmtId="178" fontId="1" fillId="34" borderId="33" xfId="58" applyNumberFormat="1" applyFont="1" applyFill="1" applyBorder="1" applyProtection="1">
      <alignment/>
      <protection/>
    </xf>
    <xf numFmtId="178" fontId="1" fillId="34" borderId="57" xfId="58" applyNumberFormat="1" applyFont="1" applyFill="1" applyBorder="1" applyProtection="1">
      <alignment/>
      <protection/>
    </xf>
    <xf numFmtId="178" fontId="1" fillId="34" borderId="47" xfId="58" applyNumberFormat="1" applyFont="1" applyFill="1" applyBorder="1" applyProtection="1">
      <alignment/>
      <protection/>
    </xf>
    <xf numFmtId="178" fontId="1" fillId="34" borderId="34" xfId="58" applyNumberFormat="1" applyFont="1" applyFill="1" applyBorder="1" applyProtection="1">
      <alignment/>
      <protection/>
    </xf>
    <xf numFmtId="0" fontId="0" fillId="0" borderId="45" xfId="58" applyFont="1" applyBorder="1" quotePrefix="1">
      <alignment/>
      <protection/>
    </xf>
    <xf numFmtId="178" fontId="0" fillId="35" borderId="50" xfId="58" applyNumberFormat="1" applyFont="1" applyFill="1" applyBorder="1" applyProtection="1">
      <alignment/>
      <protection/>
    </xf>
    <xf numFmtId="178" fontId="0" fillId="34" borderId="46" xfId="58" applyNumberFormat="1" applyFont="1" applyFill="1" applyBorder="1" applyProtection="1">
      <alignment/>
      <protection/>
    </xf>
    <xf numFmtId="178" fontId="0" fillId="35" borderId="32" xfId="58" applyNumberFormat="1" applyFont="1" applyFill="1" applyBorder="1" applyProtection="1">
      <alignment/>
      <protection/>
    </xf>
    <xf numFmtId="0" fontId="0" fillId="0" borderId="13" xfId="58" applyFont="1" applyBorder="1" applyAlignment="1">
      <alignment horizontal="center"/>
      <protection/>
    </xf>
    <xf numFmtId="178" fontId="0" fillId="34" borderId="33" xfId="58" applyNumberFormat="1" applyFont="1" applyFill="1" applyBorder="1" applyProtection="1">
      <alignment/>
      <protection/>
    </xf>
    <xf numFmtId="178" fontId="0" fillId="34" borderId="57" xfId="58" applyNumberFormat="1" applyFont="1" applyFill="1" applyBorder="1" applyProtection="1">
      <alignment/>
      <protection/>
    </xf>
    <xf numFmtId="178" fontId="0" fillId="34" borderId="47" xfId="58" applyNumberFormat="1" applyFont="1" applyFill="1" applyBorder="1" applyProtection="1">
      <alignment/>
      <protection/>
    </xf>
    <xf numFmtId="178" fontId="0" fillId="34" borderId="34" xfId="58" applyNumberFormat="1" applyFont="1" applyFill="1" applyBorder="1" applyProtection="1">
      <alignment/>
      <protection/>
    </xf>
    <xf numFmtId="0" fontId="1" fillId="0" borderId="13" xfId="58" applyFont="1" applyBorder="1" applyAlignment="1">
      <alignment horizontal="left"/>
      <protection/>
    </xf>
    <xf numFmtId="0" fontId="1" fillId="0" borderId="35" xfId="58" applyFont="1" applyFill="1" applyBorder="1">
      <alignment/>
      <protection/>
    </xf>
    <xf numFmtId="178" fontId="1" fillId="35" borderId="57" xfId="58" applyNumberFormat="1" applyFont="1" applyFill="1" applyBorder="1" applyProtection="1">
      <alignment/>
      <protection/>
    </xf>
    <xf numFmtId="178" fontId="1" fillId="35" borderId="34" xfId="58" applyNumberFormat="1" applyFont="1" applyFill="1" applyBorder="1" applyProtection="1">
      <alignment/>
      <protection/>
    </xf>
    <xf numFmtId="0" fontId="1" fillId="0" borderId="23" xfId="58" applyFont="1" applyFill="1" applyBorder="1">
      <alignment/>
      <protection/>
    </xf>
    <xf numFmtId="178" fontId="1" fillId="34" borderId="36" xfId="58" applyNumberFormat="1" applyFont="1" applyFill="1" applyBorder="1" applyProtection="1">
      <alignment/>
      <protection/>
    </xf>
    <xf numFmtId="178" fontId="1" fillId="34" borderId="54" xfId="58" applyNumberFormat="1" applyFont="1" applyFill="1" applyBorder="1" applyProtection="1">
      <alignment/>
      <protection/>
    </xf>
    <xf numFmtId="178" fontId="1" fillId="35" borderId="54" xfId="58" applyNumberFormat="1" applyFont="1" applyFill="1" applyBorder="1" applyProtection="1">
      <alignment/>
      <protection/>
    </xf>
    <xf numFmtId="178" fontId="1" fillId="34" borderId="45" xfId="58" applyNumberFormat="1" applyFont="1" applyFill="1" applyBorder="1" applyProtection="1">
      <alignment/>
      <protection/>
    </xf>
    <xf numFmtId="178" fontId="1" fillId="35" borderId="37" xfId="58" applyNumberFormat="1" applyFont="1" applyFill="1" applyBorder="1" applyProtection="1">
      <alignment/>
      <protection/>
    </xf>
    <xf numFmtId="178" fontId="1" fillId="34" borderId="37" xfId="58" applyNumberFormat="1" applyFont="1" applyFill="1" applyBorder="1" applyProtection="1">
      <alignment/>
      <protection/>
    </xf>
    <xf numFmtId="0" fontId="1" fillId="0" borderId="59" xfId="58" applyFont="1" applyBorder="1">
      <alignment/>
      <protection/>
    </xf>
    <xf numFmtId="178" fontId="1" fillId="34" borderId="28" xfId="58" applyNumberFormat="1" applyFont="1" applyFill="1" applyBorder="1">
      <alignment/>
      <protection/>
    </xf>
    <xf numFmtId="178" fontId="1" fillId="39" borderId="33" xfId="58" applyNumberFormat="1" applyFont="1" applyFill="1" applyBorder="1" applyProtection="1">
      <alignment/>
      <protection/>
    </xf>
    <xf numFmtId="178" fontId="1" fillId="39" borderId="57" xfId="58" applyNumberFormat="1" applyFont="1" applyFill="1" applyBorder="1" applyProtection="1">
      <alignment/>
      <protection/>
    </xf>
    <xf numFmtId="178" fontId="1" fillId="39" borderId="47" xfId="58" applyNumberFormat="1" applyFont="1" applyFill="1" applyBorder="1" applyProtection="1">
      <alignment/>
      <protection/>
    </xf>
    <xf numFmtId="178" fontId="1" fillId="39" borderId="34" xfId="58" applyNumberFormat="1" applyFont="1" applyFill="1" applyBorder="1" applyProtection="1">
      <alignment/>
      <protection/>
    </xf>
    <xf numFmtId="178" fontId="0" fillId="39" borderId="29" xfId="58" applyNumberFormat="1" applyFont="1" applyFill="1" applyBorder="1" applyProtection="1">
      <alignment/>
      <protection/>
    </xf>
    <xf numFmtId="178" fontId="0" fillId="39" borderId="50" xfId="58" applyNumberFormat="1" applyFont="1" applyFill="1" applyBorder="1" applyProtection="1">
      <alignment/>
      <protection/>
    </xf>
    <xf numFmtId="178" fontId="0" fillId="39" borderId="46" xfId="58" applyNumberFormat="1" applyFont="1" applyFill="1" applyBorder="1" applyProtection="1">
      <alignment/>
      <protection/>
    </xf>
    <xf numFmtId="178" fontId="0" fillId="39" borderId="27" xfId="58" applyNumberFormat="1" applyFont="1" applyFill="1" applyBorder="1" applyProtection="1">
      <alignment/>
      <protection/>
    </xf>
    <xf numFmtId="178" fontId="0" fillId="39" borderId="55" xfId="58" applyNumberFormat="1" applyFont="1" applyFill="1" applyBorder="1" applyProtection="1">
      <alignment/>
      <protection/>
    </xf>
    <xf numFmtId="178" fontId="0" fillId="35" borderId="55" xfId="58" applyNumberFormat="1" applyFont="1" applyFill="1" applyBorder="1" applyProtection="1">
      <alignment/>
      <protection/>
    </xf>
    <xf numFmtId="178" fontId="0" fillId="39" borderId="42" xfId="58" applyNumberFormat="1" applyFont="1" applyFill="1" applyBorder="1" applyProtection="1">
      <alignment/>
      <protection/>
    </xf>
    <xf numFmtId="178" fontId="0" fillId="35" borderId="28" xfId="58" applyNumberFormat="1" applyFont="1" applyFill="1" applyBorder="1" applyProtection="1">
      <alignment/>
      <protection/>
    </xf>
    <xf numFmtId="0" fontId="1" fillId="0" borderId="12" xfId="58" applyFont="1" applyFill="1" applyBorder="1" quotePrefix="1">
      <alignment/>
      <protection/>
    </xf>
    <xf numFmtId="0" fontId="1" fillId="0" borderId="13" xfId="58" applyFont="1" applyFill="1" applyBorder="1" quotePrefix="1">
      <alignment/>
      <protection/>
    </xf>
    <xf numFmtId="0" fontId="0" fillId="0" borderId="35" xfId="58" applyFont="1" applyFill="1" applyBorder="1">
      <alignment/>
      <protection/>
    </xf>
    <xf numFmtId="178" fontId="0" fillId="39" borderId="33" xfId="58" applyNumberFormat="1" applyFont="1" applyFill="1" applyBorder="1" applyProtection="1">
      <alignment/>
      <protection/>
    </xf>
    <xf numFmtId="178" fontId="0" fillId="39" borderId="57" xfId="58" applyNumberFormat="1" applyFont="1" applyFill="1" applyBorder="1" applyProtection="1">
      <alignment/>
      <protection/>
    </xf>
    <xf numFmtId="178" fontId="0" fillId="35" borderId="57" xfId="58" applyNumberFormat="1" applyFont="1" applyFill="1" applyBorder="1" applyProtection="1">
      <alignment/>
      <protection/>
    </xf>
    <xf numFmtId="178" fontId="0" fillId="39" borderId="47" xfId="58" applyNumberFormat="1" applyFont="1" applyFill="1" applyBorder="1" applyProtection="1">
      <alignment/>
      <protection/>
    </xf>
    <xf numFmtId="178" fontId="0" fillId="35" borderId="34" xfId="58" applyNumberFormat="1" applyFont="1" applyFill="1" applyBorder="1" applyProtection="1">
      <alignment/>
      <protection/>
    </xf>
    <xf numFmtId="0" fontId="1" fillId="0" borderId="12" xfId="58" applyFont="1" applyBorder="1" applyAlignment="1">
      <alignment horizontal="left"/>
      <protection/>
    </xf>
    <xf numFmtId="0" fontId="1" fillId="0" borderId="18" xfId="58" applyFont="1" applyFill="1" applyBorder="1">
      <alignment/>
      <protection/>
    </xf>
    <xf numFmtId="178" fontId="1" fillId="34" borderId="29" xfId="58" applyNumberFormat="1" applyFont="1" applyFill="1" applyBorder="1" applyProtection="1">
      <alignment/>
      <protection/>
    </xf>
    <xf numFmtId="178" fontId="1" fillId="34" borderId="50" xfId="58" applyNumberFormat="1" applyFont="1" applyFill="1" applyBorder="1" applyProtection="1">
      <alignment/>
      <protection/>
    </xf>
    <xf numFmtId="178" fontId="1" fillId="35" borderId="50" xfId="58" applyNumberFormat="1" applyFont="1" applyFill="1" applyBorder="1" applyProtection="1">
      <alignment/>
      <protection/>
    </xf>
    <xf numFmtId="178" fontId="1" fillId="34" borderId="46" xfId="58" applyNumberFormat="1" applyFont="1" applyFill="1" applyBorder="1" applyProtection="1">
      <alignment/>
      <protection/>
    </xf>
    <xf numFmtId="178" fontId="1" fillId="35" borderId="32" xfId="58" applyNumberFormat="1" applyFont="1" applyFill="1" applyBorder="1" applyProtection="1">
      <alignment/>
      <protection/>
    </xf>
    <xf numFmtId="178" fontId="1" fillId="39" borderId="29" xfId="58" applyNumberFormat="1" applyFont="1" applyFill="1" applyBorder="1" applyProtection="1">
      <alignment/>
      <protection/>
    </xf>
    <xf numFmtId="178" fontId="1" fillId="39" borderId="50" xfId="58" applyNumberFormat="1" applyFont="1" applyFill="1" applyBorder="1" applyProtection="1">
      <alignment/>
      <protection/>
    </xf>
    <xf numFmtId="178" fontId="1" fillId="39" borderId="46" xfId="58" applyNumberFormat="1" applyFont="1" applyFill="1" applyBorder="1" applyProtection="1">
      <alignment/>
      <protection/>
    </xf>
    <xf numFmtId="178" fontId="1" fillId="39" borderId="32" xfId="58" applyNumberFormat="1" applyFont="1" applyFill="1" applyBorder="1" applyProtection="1">
      <alignment/>
      <protection/>
    </xf>
    <xf numFmtId="0" fontId="1" fillId="0" borderId="17" xfId="58" applyFont="1" applyFill="1" applyBorder="1">
      <alignment/>
      <protection/>
    </xf>
    <xf numFmtId="0" fontId="1" fillId="0" borderId="59" xfId="58" applyFont="1" applyBorder="1" quotePrefix="1">
      <alignment/>
      <protection/>
    </xf>
    <xf numFmtId="178" fontId="1" fillId="35" borderId="55" xfId="58" applyNumberFormat="1" applyFont="1" applyFill="1" applyBorder="1" applyProtection="1">
      <alignment/>
      <protection/>
    </xf>
    <xf numFmtId="178" fontId="1" fillId="35" borderId="59" xfId="58" applyNumberFormat="1" applyFont="1" applyFill="1" applyBorder="1" applyProtection="1">
      <alignment/>
      <protection/>
    </xf>
    <xf numFmtId="0" fontId="1" fillId="0" borderId="60" xfId="58" applyFont="1" applyBorder="1" quotePrefix="1">
      <alignment/>
      <protection/>
    </xf>
    <xf numFmtId="0" fontId="1" fillId="0" borderId="13" xfId="58" applyFont="1" applyBorder="1" applyAlignment="1" quotePrefix="1">
      <alignment horizontal="left"/>
      <protection/>
    </xf>
    <xf numFmtId="178" fontId="1" fillId="34" borderId="60" xfId="58" applyNumberFormat="1" applyFont="1" applyFill="1" applyBorder="1" applyProtection="1">
      <alignment/>
      <protection/>
    </xf>
    <xf numFmtId="178" fontId="1" fillId="39" borderId="27" xfId="58" applyNumberFormat="1" applyFont="1" applyFill="1" applyBorder="1" applyProtection="1">
      <alignment/>
      <protection/>
    </xf>
    <xf numFmtId="178" fontId="1" fillId="39" borderId="55" xfId="58" applyNumberFormat="1" applyFont="1" applyFill="1" applyBorder="1" applyProtection="1">
      <alignment/>
      <protection/>
    </xf>
    <xf numFmtId="178" fontId="1" fillId="39" borderId="42" xfId="58" applyNumberFormat="1" applyFont="1" applyFill="1" applyBorder="1" applyProtection="1">
      <alignment/>
      <protection/>
    </xf>
    <xf numFmtId="178" fontId="1" fillId="39" borderId="28" xfId="58" applyNumberFormat="1" applyFont="1" applyFill="1" applyBorder="1" applyProtection="1">
      <alignment/>
      <protection/>
    </xf>
    <xf numFmtId="0" fontId="0" fillId="0" borderId="48" xfId="58" applyFont="1" applyBorder="1">
      <alignment/>
      <protection/>
    </xf>
    <xf numFmtId="0" fontId="0" fillId="0" borderId="10" xfId="58" applyFont="1" applyBorder="1" applyAlignment="1">
      <alignment horizontal="left"/>
      <protection/>
    </xf>
    <xf numFmtId="178" fontId="0" fillId="39" borderId="39" xfId="58" applyNumberFormat="1" applyFont="1" applyFill="1" applyBorder="1" applyProtection="1">
      <alignment/>
      <protection/>
    </xf>
    <xf numFmtId="178" fontId="0" fillId="39" borderId="52" xfId="58" applyNumberFormat="1" applyFont="1" applyFill="1" applyBorder="1" applyProtection="1">
      <alignment/>
      <protection/>
    </xf>
    <xf numFmtId="178" fontId="0" fillId="35" borderId="52" xfId="58" applyNumberFormat="1" applyFont="1" applyFill="1" applyBorder="1" applyProtection="1">
      <alignment/>
      <protection/>
    </xf>
    <xf numFmtId="178" fontId="0" fillId="39" borderId="58" xfId="58" applyNumberFormat="1" applyFont="1" applyFill="1" applyBorder="1" applyProtection="1">
      <alignment/>
      <protection/>
    </xf>
    <xf numFmtId="178" fontId="0" fillId="39" borderId="39" xfId="58" applyNumberFormat="1" applyFont="1" applyFill="1" applyBorder="1">
      <alignment/>
      <protection/>
    </xf>
    <xf numFmtId="178" fontId="0" fillId="39" borderId="52" xfId="58" applyNumberFormat="1" applyFont="1" applyFill="1" applyBorder="1">
      <alignment/>
      <protection/>
    </xf>
    <xf numFmtId="178" fontId="0" fillId="39" borderId="40" xfId="58" applyNumberFormat="1" applyFont="1" applyFill="1" applyBorder="1">
      <alignment/>
      <protection/>
    </xf>
    <xf numFmtId="178" fontId="0" fillId="35" borderId="36" xfId="58" applyNumberFormat="1" applyFont="1" applyFill="1" applyBorder="1" applyProtection="1">
      <alignment/>
      <protection/>
    </xf>
    <xf numFmtId="178" fontId="0" fillId="35" borderId="54" xfId="58" applyNumberFormat="1" applyFont="1" applyFill="1" applyBorder="1" applyProtection="1">
      <alignment/>
      <protection/>
    </xf>
    <xf numFmtId="178" fontId="0" fillId="35" borderId="45" xfId="58" applyNumberFormat="1" applyFont="1" applyFill="1" applyBorder="1" applyProtection="1">
      <alignment/>
      <protection/>
    </xf>
    <xf numFmtId="178" fontId="0" fillId="35" borderId="61" xfId="58" applyNumberFormat="1" applyFont="1" applyFill="1" applyBorder="1" applyProtection="1">
      <alignment/>
      <protection/>
    </xf>
    <xf numFmtId="178" fontId="0" fillId="35" borderId="36" xfId="58" applyNumberFormat="1" applyFont="1" applyFill="1" applyBorder="1">
      <alignment/>
      <protection/>
    </xf>
    <xf numFmtId="178" fontId="0" fillId="35" borderId="54" xfId="58" applyNumberFormat="1" applyFont="1" applyFill="1" applyBorder="1">
      <alignment/>
      <protection/>
    </xf>
    <xf numFmtId="178" fontId="0" fillId="35" borderId="37" xfId="58" applyNumberFormat="1" applyFont="1" applyFill="1" applyBorder="1">
      <alignment/>
      <protection/>
    </xf>
    <xf numFmtId="0" fontId="1" fillId="0" borderId="0" xfId="58" applyFont="1" applyFill="1" applyBorder="1" quotePrefix="1">
      <alignment/>
      <protection/>
    </xf>
    <xf numFmtId="178" fontId="0" fillId="35" borderId="37" xfId="58" applyNumberFormat="1" applyFont="1" applyFill="1" applyBorder="1" applyProtection="1">
      <alignment/>
      <protection/>
    </xf>
    <xf numFmtId="178" fontId="1" fillId="35" borderId="36" xfId="58" applyNumberFormat="1" applyFont="1" applyFill="1" applyBorder="1" applyProtection="1">
      <alignment/>
      <protection/>
    </xf>
    <xf numFmtId="178" fontId="1" fillId="35" borderId="45" xfId="58" applyNumberFormat="1" applyFont="1" applyFill="1" applyBorder="1" applyProtection="1">
      <alignment/>
      <protection/>
    </xf>
    <xf numFmtId="178" fontId="1" fillId="34" borderId="27" xfId="58" applyNumberFormat="1" applyFont="1" applyFill="1" applyBorder="1">
      <alignment/>
      <protection/>
    </xf>
    <xf numFmtId="178" fontId="1" fillId="34" borderId="55" xfId="58" applyNumberFormat="1" applyFont="1" applyFill="1" applyBorder="1">
      <alignment/>
      <protection/>
    </xf>
    <xf numFmtId="0" fontId="1" fillId="0" borderId="13" xfId="58" applyFont="1" applyFill="1" applyBorder="1" applyAlignment="1" quotePrefix="1">
      <alignment vertical="top"/>
      <protection/>
    </xf>
    <xf numFmtId="0" fontId="0" fillId="0" borderId="42" xfId="58" applyFont="1" applyFill="1" applyBorder="1">
      <alignment/>
      <protection/>
    </xf>
    <xf numFmtId="0" fontId="0" fillId="0" borderId="47" xfId="58" applyFont="1" applyFill="1" applyBorder="1">
      <alignment/>
      <protection/>
    </xf>
    <xf numFmtId="178" fontId="1" fillId="35" borderId="36" xfId="58" applyNumberFormat="1" applyFont="1" applyFill="1" applyBorder="1">
      <alignment/>
      <protection/>
    </xf>
    <xf numFmtId="178" fontId="1" fillId="35" borderId="54" xfId="58" applyNumberFormat="1" applyFont="1" applyFill="1" applyBorder="1">
      <alignment/>
      <protection/>
    </xf>
    <xf numFmtId="178" fontId="1" fillId="35" borderId="45" xfId="58" applyNumberFormat="1" applyFont="1" applyFill="1" applyBorder="1">
      <alignment/>
      <protection/>
    </xf>
    <xf numFmtId="178" fontId="1" fillId="35" borderId="37" xfId="58" applyNumberFormat="1" applyFont="1" applyFill="1" applyBorder="1">
      <alignment/>
      <protection/>
    </xf>
    <xf numFmtId="178" fontId="0" fillId="35" borderId="33" xfId="58" applyNumberFormat="1" applyFont="1" applyFill="1" applyBorder="1">
      <alignment/>
      <protection/>
    </xf>
    <xf numFmtId="178" fontId="0" fillId="35" borderId="45" xfId="58" applyNumberFormat="1" applyFont="1" applyFill="1" applyBorder="1">
      <alignment/>
      <protection/>
    </xf>
    <xf numFmtId="0" fontId="3" fillId="0" borderId="0" xfId="58" applyFont="1" applyFill="1" applyBorder="1">
      <alignment/>
      <protection/>
    </xf>
    <xf numFmtId="0" fontId="3" fillId="0" borderId="11" xfId="58" applyFont="1" applyFill="1" applyBorder="1">
      <alignment/>
      <protection/>
    </xf>
    <xf numFmtId="0" fontId="1" fillId="0" borderId="38" xfId="58" applyFont="1" applyBorder="1" quotePrefix="1">
      <alignment/>
      <protection/>
    </xf>
    <xf numFmtId="0" fontId="1" fillId="0" borderId="10" xfId="58" applyFont="1" applyFill="1" applyBorder="1">
      <alignment/>
      <protection/>
    </xf>
    <xf numFmtId="0" fontId="0" fillId="0" borderId="48" xfId="58" applyFont="1" applyFill="1" applyBorder="1">
      <alignment/>
      <protection/>
    </xf>
    <xf numFmtId="0" fontId="1" fillId="0" borderId="10" xfId="58" applyFont="1" applyBorder="1" quotePrefix="1">
      <alignment/>
      <protection/>
    </xf>
    <xf numFmtId="178" fontId="0" fillId="0" borderId="44" xfId="58" applyNumberFormat="1" applyFont="1" applyBorder="1">
      <alignment/>
      <protection/>
    </xf>
    <xf numFmtId="178" fontId="0" fillId="0" borderId="64" xfId="58" applyNumberFormat="1" applyFont="1" applyBorder="1">
      <alignment/>
      <protection/>
    </xf>
    <xf numFmtId="178" fontId="0" fillId="0" borderId="48" xfId="58" applyNumberFormat="1" applyFont="1" applyBorder="1">
      <alignment/>
      <protection/>
    </xf>
    <xf numFmtId="178" fontId="0" fillId="0" borderId="65" xfId="58" applyNumberFormat="1" applyFont="1" applyBorder="1">
      <alignment/>
      <protection/>
    </xf>
    <xf numFmtId="178" fontId="0" fillId="35" borderId="65" xfId="58" applyNumberFormat="1" applyFont="1" applyFill="1" applyBorder="1">
      <alignment/>
      <protection/>
    </xf>
    <xf numFmtId="178" fontId="0" fillId="35" borderId="44" xfId="58" applyNumberFormat="1" applyFont="1" applyFill="1" applyBorder="1">
      <alignment/>
      <protection/>
    </xf>
    <xf numFmtId="178" fontId="0" fillId="35" borderId="64" xfId="58" applyNumberFormat="1" applyFont="1" applyFill="1" applyBorder="1">
      <alignment/>
      <protection/>
    </xf>
    <xf numFmtId="178" fontId="0" fillId="35" borderId="49" xfId="58" applyNumberFormat="1" applyFont="1" applyFill="1" applyBorder="1">
      <alignment/>
      <protection/>
    </xf>
    <xf numFmtId="0" fontId="1" fillId="0" borderId="0" xfId="58" applyFont="1" applyFill="1" applyBorder="1" applyAlignment="1" quotePrefix="1">
      <alignment horizontal="left"/>
      <protection/>
    </xf>
    <xf numFmtId="0" fontId="1" fillId="0" borderId="11" xfId="58" applyFont="1" applyFill="1" applyBorder="1" applyAlignment="1" quotePrefix="1">
      <alignment horizontal="left"/>
      <protection/>
    </xf>
    <xf numFmtId="178" fontId="0" fillId="40" borderId="36" xfId="58" applyNumberFormat="1" applyFont="1" applyFill="1" applyBorder="1">
      <alignment/>
      <protection/>
    </xf>
    <xf numFmtId="178" fontId="0" fillId="40" borderId="54" xfId="58" applyNumberFormat="1" applyFont="1" applyFill="1" applyBorder="1">
      <alignment/>
      <protection/>
    </xf>
    <xf numFmtId="178" fontId="0" fillId="40" borderId="45" xfId="58" applyNumberFormat="1" applyFont="1" applyFill="1" applyBorder="1">
      <alignment/>
      <protection/>
    </xf>
    <xf numFmtId="178" fontId="0" fillId="40" borderId="61" xfId="58" applyNumberFormat="1" applyFont="1" applyFill="1" applyBorder="1">
      <alignment/>
      <protection/>
    </xf>
    <xf numFmtId="178" fontId="0" fillId="41" borderId="45" xfId="58" applyNumberFormat="1" applyFont="1" applyFill="1" applyBorder="1">
      <alignment/>
      <protection/>
    </xf>
    <xf numFmtId="178" fontId="0" fillId="40" borderId="29" xfId="58" applyNumberFormat="1" applyFont="1" applyFill="1" applyBorder="1">
      <alignment/>
      <protection/>
    </xf>
    <xf numFmtId="178" fontId="0" fillId="40" borderId="50" xfId="58" applyNumberFormat="1" applyFont="1" applyFill="1" applyBorder="1">
      <alignment/>
      <protection/>
    </xf>
    <xf numFmtId="178" fontId="0" fillId="40" borderId="32" xfId="58" applyNumberFormat="1" applyFont="1" applyFill="1" applyBorder="1">
      <alignment/>
      <protection/>
    </xf>
    <xf numFmtId="0" fontId="1" fillId="0" borderId="12" xfId="58" applyFont="1" applyFill="1" applyBorder="1" applyAlignment="1" quotePrefix="1">
      <alignment horizontal="left"/>
      <protection/>
    </xf>
    <xf numFmtId="178" fontId="0" fillId="40" borderId="46" xfId="58" applyNumberFormat="1" applyFont="1" applyFill="1" applyBorder="1">
      <alignment/>
      <protection/>
    </xf>
    <xf numFmtId="178" fontId="0" fillId="40" borderId="38" xfId="58" applyNumberFormat="1" applyFont="1" applyFill="1" applyBorder="1">
      <alignment/>
      <protection/>
    </xf>
    <xf numFmtId="178" fontId="0" fillId="0" borderId="59" xfId="58" applyNumberFormat="1" applyFont="1" applyBorder="1">
      <alignment/>
      <protection/>
    </xf>
    <xf numFmtId="178" fontId="0" fillId="40" borderId="27" xfId="58" applyNumberFormat="1" applyFont="1" applyFill="1" applyBorder="1">
      <alignment/>
      <protection/>
    </xf>
    <xf numFmtId="178" fontId="0" fillId="40" borderId="55" xfId="58" applyNumberFormat="1" applyFont="1" applyFill="1" applyBorder="1">
      <alignment/>
      <protection/>
    </xf>
    <xf numFmtId="178" fontId="0" fillId="40" borderId="42" xfId="58" applyNumberFormat="1" applyFont="1" applyFill="1" applyBorder="1">
      <alignment/>
      <protection/>
    </xf>
    <xf numFmtId="178" fontId="0" fillId="40" borderId="28" xfId="58" applyNumberFormat="1" applyFont="1" applyFill="1" applyBorder="1">
      <alignment/>
      <protection/>
    </xf>
    <xf numFmtId="178" fontId="0" fillId="40" borderId="59" xfId="58" applyNumberFormat="1" applyFont="1" applyFill="1" applyBorder="1">
      <alignment/>
      <protection/>
    </xf>
    <xf numFmtId="0" fontId="1" fillId="0" borderId="13" xfId="58" applyFont="1" applyFill="1" applyBorder="1" applyAlignment="1">
      <alignment horizontal="left"/>
      <protection/>
    </xf>
    <xf numFmtId="178" fontId="0" fillId="40" borderId="18" xfId="58" applyNumberFormat="1" applyFont="1" applyFill="1" applyBorder="1">
      <alignment/>
      <protection/>
    </xf>
    <xf numFmtId="0" fontId="1" fillId="0" borderId="11" xfId="58" applyFont="1" applyFill="1" applyBorder="1" applyAlignment="1" quotePrefix="1">
      <alignment horizontal="left" vertical="top"/>
      <protection/>
    </xf>
    <xf numFmtId="0" fontId="15" fillId="0" borderId="18" xfId="58" applyFont="1" applyBorder="1">
      <alignment/>
      <protection/>
    </xf>
    <xf numFmtId="0" fontId="15" fillId="0" borderId="12" xfId="58" applyFont="1" applyBorder="1" applyAlignment="1">
      <alignment horizontal="left"/>
      <protection/>
    </xf>
    <xf numFmtId="0" fontId="15" fillId="0" borderId="12" xfId="58" applyFont="1" applyBorder="1">
      <alignment/>
      <protection/>
    </xf>
    <xf numFmtId="0" fontId="1" fillId="0" borderId="0" xfId="58" applyFont="1" applyAlignment="1">
      <alignment horizontal="left"/>
      <protection/>
    </xf>
    <xf numFmtId="0" fontId="0" fillId="0" borderId="45" xfId="58" applyFont="1" applyBorder="1" applyAlignment="1">
      <alignment horizontal="left"/>
      <protection/>
    </xf>
    <xf numFmtId="178" fontId="0" fillId="0" borderId="18" xfId="58" applyNumberFormat="1" applyFont="1" applyBorder="1">
      <alignment/>
      <protection/>
    </xf>
    <xf numFmtId="178" fontId="0" fillId="39" borderId="46" xfId="58" applyNumberFormat="1" applyFont="1" applyFill="1" applyBorder="1">
      <alignment/>
      <protection/>
    </xf>
    <xf numFmtId="178" fontId="0" fillId="39" borderId="18" xfId="58" applyNumberFormat="1" applyFont="1" applyFill="1" applyBorder="1">
      <alignment/>
      <protection/>
    </xf>
    <xf numFmtId="0" fontId="14" fillId="0" borderId="0" xfId="58" applyFont="1" applyBorder="1" applyAlignment="1">
      <alignment horizontal="left"/>
      <protection/>
    </xf>
    <xf numFmtId="0" fontId="1" fillId="0" borderId="15" xfId="58" applyFont="1" applyFill="1" applyBorder="1" applyAlignment="1" quotePrefix="1">
      <alignment horizontal="left"/>
      <protection/>
    </xf>
    <xf numFmtId="0" fontId="0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left"/>
      <protection/>
    </xf>
    <xf numFmtId="0" fontId="15" fillId="0" borderId="15" xfId="58" applyFont="1" applyBorder="1">
      <alignment/>
      <protection/>
    </xf>
    <xf numFmtId="178" fontId="0" fillId="0" borderId="66" xfId="58" applyNumberFormat="1" applyFont="1" applyBorder="1">
      <alignment/>
      <protection/>
    </xf>
    <xf numFmtId="0" fontId="15" fillId="0" borderId="11" xfId="58" applyFont="1" applyBorder="1" applyAlignment="1">
      <alignment horizontal="left"/>
      <protection/>
    </xf>
    <xf numFmtId="0" fontId="15" fillId="0" borderId="11" xfId="58" applyFont="1" applyBorder="1">
      <alignment/>
      <protection/>
    </xf>
    <xf numFmtId="178" fontId="0" fillId="39" borderId="59" xfId="58" applyNumberFormat="1" applyFont="1" applyFill="1" applyBorder="1">
      <alignment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45" xfId="58" applyFont="1" applyFill="1" applyBorder="1" applyAlignment="1">
      <alignment horizontal="center"/>
      <protection/>
    </xf>
    <xf numFmtId="0" fontId="0" fillId="0" borderId="13" xfId="58" applyFont="1" applyFill="1" applyBorder="1" applyAlignment="1">
      <alignment horizontal="center"/>
      <protection/>
    </xf>
    <xf numFmtId="178" fontId="0" fillId="35" borderId="33" xfId="58" applyNumberFormat="1" applyFont="1" applyFill="1" applyBorder="1" applyProtection="1">
      <alignment/>
      <protection/>
    </xf>
    <xf numFmtId="178" fontId="0" fillId="35" borderId="47" xfId="58" applyNumberFormat="1" applyFont="1" applyFill="1" applyBorder="1" applyProtection="1">
      <alignment/>
      <protection/>
    </xf>
    <xf numFmtId="0" fontId="1" fillId="0" borderId="17" xfId="58" applyFont="1" applyFill="1" applyBorder="1" applyAlignment="1">
      <alignment horizontal="left"/>
      <protection/>
    </xf>
    <xf numFmtId="0" fontId="0" fillId="0" borderId="38" xfId="58" applyFont="1" applyFill="1" applyBorder="1" applyAlignment="1">
      <alignment horizontal="left"/>
      <protection/>
    </xf>
    <xf numFmtId="0" fontId="1" fillId="0" borderId="60" xfId="58" applyFont="1" applyFill="1" applyBorder="1" applyAlignment="1" quotePrefix="1">
      <alignment horizontal="left"/>
      <protection/>
    </xf>
    <xf numFmtId="178" fontId="0" fillId="34" borderId="57" xfId="58" applyNumberFormat="1" applyFont="1" applyFill="1" applyBorder="1">
      <alignment/>
      <protection/>
    </xf>
    <xf numFmtId="178" fontId="0" fillId="34" borderId="34" xfId="58" applyNumberFormat="1" applyFont="1" applyFill="1" applyBorder="1">
      <alignment/>
      <protection/>
    </xf>
    <xf numFmtId="0" fontId="1" fillId="0" borderId="45" xfId="58" applyFont="1" applyFill="1" applyBorder="1" applyAlignment="1">
      <alignment horizontal="left"/>
      <protection/>
    </xf>
    <xf numFmtId="178" fontId="1" fillId="34" borderId="42" xfId="58" applyNumberFormat="1" applyFont="1" applyFill="1" applyBorder="1">
      <alignment/>
      <protection/>
    </xf>
    <xf numFmtId="178" fontId="16" fillId="34" borderId="28" xfId="58" applyNumberFormat="1" applyFont="1" applyFill="1" applyBorder="1">
      <alignment/>
      <protection/>
    </xf>
    <xf numFmtId="178" fontId="1" fillId="35" borderId="55" xfId="58" applyNumberFormat="1" applyFont="1" applyFill="1" applyBorder="1">
      <alignment/>
      <protection/>
    </xf>
    <xf numFmtId="178" fontId="1" fillId="35" borderId="28" xfId="58" applyNumberFormat="1" applyFont="1" applyFill="1" applyBorder="1">
      <alignment/>
      <protection/>
    </xf>
    <xf numFmtId="0" fontId="1" fillId="0" borderId="48" xfId="58" applyFont="1" applyFill="1" applyBorder="1">
      <alignment/>
      <protection/>
    </xf>
    <xf numFmtId="0" fontId="0" fillId="0" borderId="66" xfId="58" applyFont="1" applyFill="1" applyBorder="1" applyAlignment="1">
      <alignment horizontal="left"/>
      <protection/>
    </xf>
    <xf numFmtId="0" fontId="0" fillId="0" borderId="15" xfId="58" applyFont="1" applyFill="1" applyBorder="1" applyAlignment="1" quotePrefix="1">
      <alignment horizontal="left"/>
      <protection/>
    </xf>
    <xf numFmtId="178" fontId="0" fillId="35" borderId="39" xfId="58" applyNumberFormat="1" applyFont="1" applyFill="1" applyBorder="1">
      <alignment/>
      <protection/>
    </xf>
    <xf numFmtId="178" fontId="0" fillId="35" borderId="58" xfId="58" applyNumberFormat="1" applyFont="1" applyFill="1" applyBorder="1">
      <alignment/>
      <protection/>
    </xf>
    <xf numFmtId="0" fontId="1" fillId="0" borderId="20" xfId="58" applyFont="1" applyFill="1" applyBorder="1">
      <alignment/>
      <protection/>
    </xf>
    <xf numFmtId="178" fontId="0" fillId="0" borderId="20" xfId="58" applyNumberFormat="1" applyFont="1" applyBorder="1">
      <alignment/>
      <protection/>
    </xf>
    <xf numFmtId="178" fontId="0" fillId="35" borderId="20" xfId="58" applyNumberFormat="1" applyFont="1" applyFill="1" applyBorder="1">
      <alignment/>
      <protection/>
    </xf>
    <xf numFmtId="0" fontId="6" fillId="0" borderId="20" xfId="58" applyFont="1" applyBorder="1" applyAlignment="1">
      <alignment horizontal="right"/>
      <protection/>
    </xf>
    <xf numFmtId="0" fontId="19" fillId="0" borderId="0" xfId="58" applyFont="1" applyAlignment="1">
      <alignment horizontal="left"/>
      <protection/>
    </xf>
    <xf numFmtId="0" fontId="0" fillId="34" borderId="19" xfId="58" applyFont="1" applyFill="1" applyBorder="1">
      <alignment/>
      <protection/>
    </xf>
    <xf numFmtId="0" fontId="0" fillId="34" borderId="20" xfId="58" applyFont="1" applyFill="1" applyBorder="1">
      <alignment/>
      <protection/>
    </xf>
    <xf numFmtId="0" fontId="1" fillId="34" borderId="20" xfId="58" applyFont="1" applyFill="1" applyBorder="1" applyAlignment="1">
      <alignment horizontal="center"/>
      <protection/>
    </xf>
    <xf numFmtId="0" fontId="1" fillId="34" borderId="21" xfId="58" applyFont="1" applyFill="1" applyBorder="1" applyAlignment="1">
      <alignment horizontal="center"/>
      <protection/>
    </xf>
    <xf numFmtId="0" fontId="0" fillId="34" borderId="21" xfId="58" applyFont="1" applyFill="1" applyBorder="1">
      <alignment/>
      <protection/>
    </xf>
    <xf numFmtId="0" fontId="1" fillId="34" borderId="19" xfId="58" applyFont="1" applyFill="1" applyBorder="1" applyAlignment="1" applyProtection="1">
      <alignment horizontal="centerContinuous"/>
      <protection/>
    </xf>
    <xf numFmtId="0" fontId="1" fillId="34" borderId="67" xfId="58" applyFont="1" applyFill="1" applyBorder="1" applyAlignment="1" applyProtection="1">
      <alignment horizontal="centerContinuous"/>
      <protection/>
    </xf>
    <xf numFmtId="0" fontId="1" fillId="34" borderId="21" xfId="58" applyFont="1" applyFill="1" applyBorder="1" applyAlignment="1" applyProtection="1">
      <alignment horizontal="centerContinuous"/>
      <protection/>
    </xf>
    <xf numFmtId="0" fontId="1" fillId="34" borderId="20" xfId="58" applyFont="1" applyFill="1" applyBorder="1" applyAlignment="1" applyProtection="1">
      <alignment horizontal="centerContinuous"/>
      <protection/>
    </xf>
    <xf numFmtId="0" fontId="1" fillId="34" borderId="10" xfId="58" applyFont="1" applyFill="1" applyBorder="1" applyAlignment="1">
      <alignment horizontal="center"/>
      <protection/>
    </xf>
    <xf numFmtId="0" fontId="1" fillId="34" borderId="25" xfId="58" applyFont="1" applyFill="1" applyBorder="1" applyAlignment="1">
      <alignment horizontal="center"/>
      <protection/>
    </xf>
    <xf numFmtId="0" fontId="0" fillId="34" borderId="10" xfId="58" applyFont="1" applyFill="1" applyBorder="1">
      <alignment/>
      <protection/>
    </xf>
    <xf numFmtId="0" fontId="0" fillId="34" borderId="25" xfId="58" applyFont="1" applyFill="1" applyBorder="1">
      <alignment/>
      <protection/>
    </xf>
    <xf numFmtId="0" fontId="1" fillId="34" borderId="44" xfId="58" applyFont="1" applyFill="1" applyBorder="1" applyAlignment="1">
      <alignment horizontal="center"/>
      <protection/>
    </xf>
    <xf numFmtId="0" fontId="1" fillId="34" borderId="68" xfId="58" applyFont="1" applyFill="1" applyBorder="1" applyAlignment="1">
      <alignment horizontal="center"/>
      <protection/>
    </xf>
    <xf numFmtId="3" fontId="16" fillId="34" borderId="30" xfId="58" applyNumberFormat="1" applyFont="1" applyFill="1" applyBorder="1">
      <alignment/>
      <protection/>
    </xf>
    <xf numFmtId="3" fontId="16" fillId="34" borderId="21" xfId="58" applyNumberFormat="1" applyFont="1" applyFill="1" applyBorder="1">
      <alignment/>
      <protection/>
    </xf>
    <xf numFmtId="3" fontId="16" fillId="34" borderId="36" xfId="58" applyNumberFormat="1" applyFont="1" applyFill="1" applyBorder="1">
      <alignment/>
      <protection/>
    </xf>
    <xf numFmtId="3" fontId="16" fillId="34" borderId="23" xfId="58" applyNumberFormat="1" applyFont="1" applyFill="1" applyBorder="1">
      <alignment/>
      <protection/>
    </xf>
    <xf numFmtId="3" fontId="20" fillId="34" borderId="29" xfId="58" applyNumberFormat="1" applyFont="1" applyFill="1" applyBorder="1">
      <alignment/>
      <protection/>
    </xf>
    <xf numFmtId="3" fontId="20" fillId="34" borderId="18" xfId="58" applyNumberFormat="1" applyFont="1" applyFill="1" applyBorder="1">
      <alignment/>
      <protection/>
    </xf>
    <xf numFmtId="0" fontId="1" fillId="0" borderId="14" xfId="58" applyFont="1" applyBorder="1">
      <alignment/>
      <protection/>
    </xf>
    <xf numFmtId="3" fontId="20" fillId="0" borderId="29" xfId="58" applyNumberFormat="1" applyFont="1" applyFill="1" applyBorder="1">
      <alignment/>
      <protection/>
    </xf>
    <xf numFmtId="3" fontId="20" fillId="0" borderId="18" xfId="58" applyNumberFormat="1" applyFont="1" applyFill="1" applyBorder="1">
      <alignment/>
      <protection/>
    </xf>
    <xf numFmtId="3" fontId="20" fillId="0" borderId="27" xfId="58" applyNumberFormat="1" applyFont="1" applyFill="1" applyBorder="1">
      <alignment/>
      <protection/>
    </xf>
    <xf numFmtId="3" fontId="20" fillId="0" borderId="17" xfId="58" applyNumberFormat="1" applyFont="1" applyFill="1" applyBorder="1">
      <alignment/>
      <protection/>
    </xf>
    <xf numFmtId="0" fontId="21" fillId="0" borderId="26" xfId="58" applyFont="1" applyBorder="1">
      <alignment/>
      <protection/>
    </xf>
    <xf numFmtId="0" fontId="21" fillId="0" borderId="13" xfId="58" applyFont="1" applyBorder="1">
      <alignment/>
      <protection/>
    </xf>
    <xf numFmtId="0" fontId="0" fillId="0" borderId="13" xfId="58" applyFont="1" applyBorder="1" applyAlignment="1" quotePrefix="1">
      <alignment horizontal="left"/>
      <protection/>
    </xf>
    <xf numFmtId="0" fontId="21" fillId="0" borderId="22" xfId="58" applyFont="1" applyBorder="1">
      <alignment/>
      <protection/>
    </xf>
    <xf numFmtId="0" fontId="21" fillId="0" borderId="0" xfId="58" applyFont="1" applyBorder="1">
      <alignment/>
      <protection/>
    </xf>
    <xf numFmtId="3" fontId="22" fillId="0" borderId="33" xfId="58" applyNumberFormat="1" applyFont="1" applyFill="1" applyBorder="1">
      <alignment/>
      <protection/>
    </xf>
    <xf numFmtId="3" fontId="20" fillId="0" borderId="35" xfId="58" applyNumberFormat="1" applyFont="1" applyFill="1" applyBorder="1">
      <alignment/>
      <protection/>
    </xf>
    <xf numFmtId="3" fontId="22" fillId="0" borderId="35" xfId="58" applyNumberFormat="1" applyFont="1" applyFill="1" applyBorder="1">
      <alignment/>
      <protection/>
    </xf>
    <xf numFmtId="3" fontId="20" fillId="34" borderId="33" xfId="58" applyNumberFormat="1" applyFont="1" applyFill="1" applyBorder="1">
      <alignment/>
      <protection/>
    </xf>
    <xf numFmtId="3" fontId="20" fillId="34" borderId="34" xfId="58" applyNumberFormat="1" applyFont="1" applyFill="1" applyBorder="1">
      <alignment/>
      <protection/>
    </xf>
    <xf numFmtId="3" fontId="16" fillId="34" borderId="27" xfId="58" applyNumberFormat="1" applyFont="1" applyFill="1" applyBorder="1">
      <alignment/>
      <protection/>
    </xf>
    <xf numFmtId="3" fontId="16" fillId="34" borderId="28" xfId="58" applyNumberFormat="1" applyFont="1" applyFill="1" applyBorder="1">
      <alignment/>
      <protection/>
    </xf>
    <xf numFmtId="3" fontId="20" fillId="34" borderId="42" xfId="58" applyNumberFormat="1" applyFont="1" applyFill="1" applyBorder="1">
      <alignment/>
      <protection/>
    </xf>
    <xf numFmtId="0" fontId="0" fillId="0" borderId="14" xfId="58" applyFont="1" applyBorder="1">
      <alignment/>
      <protection/>
    </xf>
    <xf numFmtId="3" fontId="16" fillId="0" borderId="29" xfId="58" applyNumberFormat="1" applyFont="1" applyFill="1" applyBorder="1">
      <alignment/>
      <protection/>
    </xf>
    <xf numFmtId="3" fontId="16" fillId="0" borderId="18" xfId="58" applyNumberFormat="1" applyFont="1" applyFill="1" applyBorder="1">
      <alignment/>
      <protection/>
    </xf>
    <xf numFmtId="3" fontId="16" fillId="0" borderId="36" xfId="58" applyNumberFormat="1" applyFont="1" applyFill="1" applyBorder="1">
      <alignment/>
      <protection/>
    </xf>
    <xf numFmtId="3" fontId="16" fillId="0" borderId="23" xfId="58" applyNumberFormat="1" applyFont="1" applyFill="1" applyBorder="1">
      <alignment/>
      <protection/>
    </xf>
    <xf numFmtId="0" fontId="0" fillId="0" borderId="18" xfId="58" applyFont="1" applyBorder="1" applyAlignment="1">
      <alignment horizontal="left"/>
      <protection/>
    </xf>
    <xf numFmtId="3" fontId="16" fillId="34" borderId="29" xfId="58" applyNumberFormat="1" applyFont="1" applyFill="1" applyBorder="1">
      <alignment/>
      <protection/>
    </xf>
    <xf numFmtId="3" fontId="16" fillId="34" borderId="18" xfId="58" applyNumberFormat="1" applyFont="1" applyFill="1" applyBorder="1">
      <alignment/>
      <protection/>
    </xf>
    <xf numFmtId="3" fontId="20" fillId="0" borderId="29" xfId="58" applyNumberFormat="1" applyFont="1" applyBorder="1">
      <alignment/>
      <protection/>
    </xf>
    <xf numFmtId="3" fontId="20" fillId="0" borderId="18" xfId="58" applyNumberFormat="1" applyFont="1" applyBorder="1">
      <alignment/>
      <protection/>
    </xf>
    <xf numFmtId="0" fontId="0" fillId="0" borderId="17" xfId="58" applyFont="1" applyBorder="1" applyAlignment="1">
      <alignment horizontal="left"/>
      <protection/>
    </xf>
    <xf numFmtId="3" fontId="20" fillId="34" borderId="35" xfId="58" applyNumberFormat="1" applyFont="1" applyFill="1" applyBorder="1">
      <alignment/>
      <protection/>
    </xf>
    <xf numFmtId="3" fontId="16" fillId="34" borderId="17" xfId="58" applyNumberFormat="1" applyFont="1" applyFill="1" applyBorder="1">
      <alignment/>
      <protection/>
    </xf>
    <xf numFmtId="3" fontId="20" fillId="0" borderId="33" xfId="58" applyNumberFormat="1" applyFont="1" applyBorder="1">
      <alignment/>
      <protection/>
    </xf>
    <xf numFmtId="3" fontId="20" fillId="0" borderId="35" xfId="58" applyNumberFormat="1" applyFont="1" applyBorder="1">
      <alignment/>
      <protection/>
    </xf>
    <xf numFmtId="0" fontId="1" fillId="0" borderId="0" xfId="58" applyFont="1" applyBorder="1" applyAlignment="1">
      <alignment horizontal="center"/>
      <protection/>
    </xf>
    <xf numFmtId="0" fontId="0" fillId="0" borderId="35" xfId="58" applyFont="1" applyBorder="1" applyAlignment="1">
      <alignment horizontal="left"/>
      <protection/>
    </xf>
    <xf numFmtId="9" fontId="20" fillId="34" borderId="18" xfId="58" applyNumberFormat="1" applyFont="1" applyFill="1" applyBorder="1">
      <alignment/>
      <protection/>
    </xf>
    <xf numFmtId="10" fontId="20" fillId="0" borderId="18" xfId="58" applyNumberFormat="1" applyFont="1" applyBorder="1">
      <alignment/>
      <protection/>
    </xf>
    <xf numFmtId="0" fontId="0" fillId="0" borderId="26" xfId="58" applyBorder="1">
      <alignment/>
      <protection/>
    </xf>
    <xf numFmtId="0" fontId="0" fillId="0" borderId="13" xfId="58" applyBorder="1">
      <alignment/>
      <protection/>
    </xf>
    <xf numFmtId="0" fontId="0" fillId="0" borderId="13" xfId="58" applyBorder="1" applyAlignment="1">
      <alignment horizontal="left"/>
      <protection/>
    </xf>
    <xf numFmtId="0" fontId="0" fillId="0" borderId="35" xfId="58" applyBorder="1">
      <alignment/>
      <protection/>
    </xf>
    <xf numFmtId="3" fontId="20" fillId="34" borderId="27" xfId="58" applyNumberFormat="1" applyFont="1" applyFill="1" applyBorder="1">
      <alignment/>
      <protection/>
    </xf>
    <xf numFmtId="9" fontId="20" fillId="34" borderId="17" xfId="58" applyNumberFormat="1" applyFont="1" applyFill="1" applyBorder="1">
      <alignment/>
      <protection/>
    </xf>
    <xf numFmtId="3" fontId="20" fillId="34" borderId="17" xfId="58" applyNumberFormat="1" applyFont="1" applyFill="1" applyBorder="1">
      <alignment/>
      <protection/>
    </xf>
    <xf numFmtId="10" fontId="20" fillId="0" borderId="29" xfId="44" applyNumberFormat="1" applyFont="1" applyBorder="1" applyAlignment="1">
      <alignment/>
    </xf>
    <xf numFmtId="10" fontId="20" fillId="0" borderId="18" xfId="44" applyNumberFormat="1" applyFont="1" applyBorder="1" applyAlignment="1">
      <alignment/>
    </xf>
    <xf numFmtId="10" fontId="20" fillId="0" borderId="29" xfId="58" applyNumberFormat="1" applyFont="1" applyBorder="1">
      <alignment/>
      <protection/>
    </xf>
    <xf numFmtId="0" fontId="0" fillId="0" borderId="35" xfId="58" applyFont="1" applyBorder="1" applyAlignment="1" quotePrefix="1">
      <alignment horizontal="left"/>
      <protection/>
    </xf>
    <xf numFmtId="43" fontId="16" fillId="34" borderId="17" xfId="44" applyFont="1" applyFill="1" applyBorder="1" applyAlignment="1">
      <alignment/>
    </xf>
    <xf numFmtId="3" fontId="16" fillId="35" borderId="29" xfId="58" applyNumberFormat="1" applyFont="1" applyFill="1" applyBorder="1">
      <alignment/>
      <protection/>
    </xf>
    <xf numFmtId="43" fontId="20" fillId="35" borderId="18" xfId="44" applyFont="1" applyFill="1" applyBorder="1" applyAlignment="1">
      <alignment/>
    </xf>
    <xf numFmtId="3" fontId="16" fillId="35" borderId="18" xfId="58" applyNumberFormat="1" applyFont="1" applyFill="1" applyBorder="1">
      <alignment/>
      <protection/>
    </xf>
    <xf numFmtId="3" fontId="20" fillId="35" borderId="36" xfId="58" applyNumberFormat="1" applyFont="1" applyFill="1" applyBorder="1">
      <alignment/>
      <protection/>
    </xf>
    <xf numFmtId="43" fontId="20" fillId="35" borderId="23" xfId="44" applyFont="1" applyFill="1" applyBorder="1" applyAlignment="1">
      <alignment/>
    </xf>
    <xf numFmtId="3" fontId="16" fillId="35" borderId="36" xfId="58" applyNumberFormat="1" applyFont="1" applyFill="1" applyBorder="1">
      <alignment/>
      <protection/>
    </xf>
    <xf numFmtId="4" fontId="16" fillId="35" borderId="23" xfId="58" applyNumberFormat="1" applyFont="1" applyFill="1" applyBorder="1">
      <alignment/>
      <protection/>
    </xf>
    <xf numFmtId="3" fontId="16" fillId="35" borderId="23" xfId="58" applyNumberFormat="1" applyFont="1" applyFill="1" applyBorder="1">
      <alignment/>
      <protection/>
    </xf>
    <xf numFmtId="9" fontId="16" fillId="34" borderId="27" xfId="58" applyNumberFormat="1" applyFont="1" applyFill="1" applyBorder="1">
      <alignment/>
      <protection/>
    </xf>
    <xf numFmtId="10" fontId="16" fillId="34" borderId="17" xfId="58" applyNumberFormat="1" applyFont="1" applyFill="1" applyBorder="1">
      <alignment/>
      <protection/>
    </xf>
    <xf numFmtId="9" fontId="20" fillId="0" borderId="29" xfId="58" applyNumberFormat="1" applyFont="1" applyBorder="1">
      <alignment/>
      <protection/>
    </xf>
    <xf numFmtId="9" fontId="20" fillId="34" borderId="29" xfId="58" applyNumberFormat="1" applyFont="1" applyFill="1" applyBorder="1">
      <alignment/>
      <protection/>
    </xf>
    <xf numFmtId="9" fontId="20" fillId="0" borderId="18" xfId="58" applyNumberFormat="1" applyFont="1" applyBorder="1">
      <alignment/>
      <protection/>
    </xf>
    <xf numFmtId="3" fontId="16" fillId="35" borderId="33" xfId="58" applyNumberFormat="1" applyFont="1" applyFill="1" applyBorder="1">
      <alignment/>
      <protection/>
    </xf>
    <xf numFmtId="3" fontId="16" fillId="35" borderId="35" xfId="58" applyNumberFormat="1" applyFont="1" applyFill="1" applyBorder="1">
      <alignment/>
      <protection/>
    </xf>
    <xf numFmtId="3" fontId="16" fillId="34" borderId="33" xfId="58" applyNumberFormat="1" applyFont="1" applyFill="1" applyBorder="1">
      <alignment/>
      <protection/>
    </xf>
    <xf numFmtId="3" fontId="16" fillId="34" borderId="35" xfId="58" applyNumberFormat="1" applyFont="1" applyFill="1" applyBorder="1">
      <alignment/>
      <protection/>
    </xf>
    <xf numFmtId="0" fontId="0" fillId="0" borderId="17" xfId="58" applyFont="1" applyBorder="1" applyAlignment="1" quotePrefix="1">
      <alignment horizontal="left"/>
      <protection/>
    </xf>
    <xf numFmtId="3" fontId="16" fillId="35" borderId="27" xfId="58" applyNumberFormat="1" applyFont="1" applyFill="1" applyBorder="1">
      <alignment/>
      <protection/>
    </xf>
    <xf numFmtId="3" fontId="16" fillId="35" borderId="17" xfId="58" applyNumberFormat="1" applyFont="1" applyFill="1" applyBorder="1">
      <alignment/>
      <protection/>
    </xf>
    <xf numFmtId="0" fontId="0" fillId="0" borderId="23" xfId="58" applyBorder="1">
      <alignment/>
      <protection/>
    </xf>
    <xf numFmtId="0" fontId="0" fillId="0" borderId="16" xfId="58" applyBorder="1">
      <alignment/>
      <protection/>
    </xf>
    <xf numFmtId="0" fontId="0" fillId="0" borderId="11" xfId="58" applyBorder="1" applyAlignment="1">
      <alignment horizontal="left"/>
      <protection/>
    </xf>
    <xf numFmtId="0" fontId="0" fillId="0" borderId="17" xfId="58" applyBorder="1">
      <alignment/>
      <protection/>
    </xf>
    <xf numFmtId="0" fontId="0" fillId="0" borderId="18" xfId="58" applyFont="1" applyBorder="1" applyAlignment="1" quotePrefix="1">
      <alignment horizontal="left"/>
      <protection/>
    </xf>
    <xf numFmtId="3" fontId="16" fillId="0" borderId="29" xfId="58" applyNumberFormat="1" applyFont="1" applyBorder="1">
      <alignment/>
      <protection/>
    </xf>
    <xf numFmtId="3" fontId="16" fillId="0" borderId="18" xfId="58" applyNumberFormat="1" applyFont="1" applyBorder="1">
      <alignment/>
      <protection/>
    </xf>
    <xf numFmtId="0" fontId="0" fillId="0" borderId="23" xfId="58" applyFont="1" applyBorder="1" applyAlignment="1" quotePrefix="1">
      <alignment horizontal="left"/>
      <protection/>
    </xf>
    <xf numFmtId="3" fontId="20" fillId="0" borderId="36" xfId="58" applyNumberFormat="1" applyFont="1" applyBorder="1">
      <alignment/>
      <protection/>
    </xf>
    <xf numFmtId="3" fontId="20" fillId="0" borderId="23" xfId="58" applyNumberFormat="1" applyFont="1" applyBorder="1">
      <alignment/>
      <protection/>
    </xf>
    <xf numFmtId="0" fontId="1" fillId="0" borderId="10" xfId="58" applyFont="1" applyBorder="1" applyAlignment="1">
      <alignment horizontal="left"/>
      <protection/>
    </xf>
    <xf numFmtId="0" fontId="3" fillId="0" borderId="10" xfId="58" applyFont="1" applyBorder="1">
      <alignment/>
      <protection/>
    </xf>
    <xf numFmtId="0" fontId="3" fillId="0" borderId="25" xfId="58" applyFont="1" applyBorder="1">
      <alignment/>
      <protection/>
    </xf>
    <xf numFmtId="3" fontId="0" fillId="0" borderId="44" xfId="58" applyNumberFormat="1" applyFont="1" applyBorder="1">
      <alignment/>
      <protection/>
    </xf>
    <xf numFmtId="3" fontId="0" fillId="0" borderId="25" xfId="58" applyNumberFormat="1" applyFont="1" applyBorder="1">
      <alignment/>
      <protection/>
    </xf>
    <xf numFmtId="3" fontId="0" fillId="34" borderId="25" xfId="58" applyNumberFormat="1" applyFont="1" applyFill="1" applyBorder="1">
      <alignment/>
      <protection/>
    </xf>
    <xf numFmtId="0" fontId="61" fillId="0" borderId="0" xfId="58" applyFont="1">
      <alignment/>
      <protection/>
    </xf>
    <xf numFmtId="0" fontId="0" fillId="0" borderId="0" xfId="58" applyFont="1" applyFill="1" applyAlignment="1">
      <alignment wrapText="1"/>
      <protection/>
    </xf>
    <xf numFmtId="0" fontId="0" fillId="0" borderId="0" xfId="58" applyFont="1" applyFill="1">
      <alignment/>
      <protection/>
    </xf>
    <xf numFmtId="0" fontId="0" fillId="0" borderId="0" xfId="58" applyFont="1" applyFill="1" applyAlignment="1">
      <alignment horizontal="center"/>
      <protection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 wrapText="1"/>
      <protection/>
    </xf>
    <xf numFmtId="0" fontId="0" fillId="0" borderId="0" xfId="58" applyFont="1" applyFill="1" applyBorder="1" applyAlignment="1" quotePrefix="1">
      <alignment wrapText="1"/>
      <protection/>
    </xf>
    <xf numFmtId="0" fontId="0" fillId="0" borderId="0" xfId="58" applyFont="1" applyFill="1" applyAlignment="1">
      <alignment horizontal="left" wrapText="1"/>
      <protection/>
    </xf>
    <xf numFmtId="0" fontId="64" fillId="0" borderId="50" xfId="58" applyFont="1" applyBorder="1" applyAlignment="1">
      <alignment horizontal="center" vertical="center" wrapText="1"/>
      <protection/>
    </xf>
    <xf numFmtId="3" fontId="1" fillId="42" borderId="50" xfId="58" applyNumberFormat="1" applyFont="1" applyFill="1" applyBorder="1" applyAlignment="1">
      <alignment horizontal="center"/>
      <protection/>
    </xf>
    <xf numFmtId="0" fontId="14" fillId="0" borderId="0" xfId="58" applyFont="1" applyBorder="1" applyAlignment="1">
      <alignment horizontal="center" vertical="center" wrapText="1"/>
      <protection/>
    </xf>
    <xf numFmtId="0" fontId="43" fillId="0" borderId="0" xfId="58" applyFont="1">
      <alignment/>
      <protection/>
    </xf>
    <xf numFmtId="0" fontId="64" fillId="0" borderId="50" xfId="58" applyFont="1" applyBorder="1" applyAlignment="1">
      <alignment wrapText="1"/>
      <protection/>
    </xf>
    <xf numFmtId="0" fontId="64" fillId="0" borderId="50" xfId="58" applyFont="1" applyBorder="1" applyAlignment="1">
      <alignment horizontal="center" wrapText="1"/>
      <protection/>
    </xf>
    <xf numFmtId="0" fontId="0" fillId="0" borderId="50" xfId="58" applyBorder="1" applyAlignment="1">
      <alignment horizontal="center" vertical="center"/>
      <protection/>
    </xf>
    <xf numFmtId="0" fontId="65" fillId="43" borderId="50" xfId="58" applyFont="1" applyFill="1" applyBorder="1" applyAlignment="1">
      <alignment horizontal="center" vertical="center" wrapText="1"/>
      <protection/>
    </xf>
    <xf numFmtId="0" fontId="65" fillId="0" borderId="50" xfId="58" applyFont="1" applyBorder="1" applyAlignment="1">
      <alignment horizontal="center" vertical="center" wrapText="1"/>
      <protection/>
    </xf>
    <xf numFmtId="0" fontId="0" fillId="0" borderId="50" xfId="58" applyFont="1" applyBorder="1" applyAlignment="1">
      <alignment horizontal="center" vertical="center" wrapText="1"/>
      <protection/>
    </xf>
    <xf numFmtId="0" fontId="0" fillId="43" borderId="50" xfId="58" applyFont="1" applyFill="1" applyBorder="1" applyAlignment="1">
      <alignment horizontal="center" vertical="center" wrapText="1"/>
      <protection/>
    </xf>
    <xf numFmtId="15" fontId="0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33" borderId="2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6" xfId="58" applyFont="1" applyFill="1" applyBorder="1" applyAlignment="1">
      <alignment horizontal="center" vertical="center"/>
      <protection/>
    </xf>
    <xf numFmtId="0" fontId="1" fillId="33" borderId="17" xfId="58" applyFont="1" applyFill="1" applyBorder="1" applyAlignment="1">
      <alignment horizontal="center" vertical="center"/>
      <protection/>
    </xf>
    <xf numFmtId="0" fontId="1" fillId="33" borderId="16" xfId="58" applyFont="1" applyFill="1" applyBorder="1" applyAlignment="1">
      <alignment horizontal="center"/>
      <protection/>
    </xf>
    <xf numFmtId="0" fontId="1" fillId="33" borderId="17" xfId="58" applyFont="1" applyFill="1" applyBorder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 horizontal="center" vertical="center"/>
      <protection/>
    </xf>
    <xf numFmtId="0" fontId="1" fillId="33" borderId="22" xfId="58" applyFont="1" applyFill="1" applyBorder="1" applyAlignment="1">
      <alignment horizontal="center" vertical="center"/>
      <protection/>
    </xf>
    <xf numFmtId="0" fontId="1" fillId="33" borderId="0" xfId="58" applyFont="1" applyFill="1" applyBorder="1" applyAlignment="1">
      <alignment horizontal="center" vertical="center"/>
      <protection/>
    </xf>
    <xf numFmtId="0" fontId="1" fillId="33" borderId="23" xfId="58" applyFont="1" applyFill="1" applyBorder="1" applyAlignment="1">
      <alignment horizontal="center" vertical="center"/>
      <protection/>
    </xf>
    <xf numFmtId="0" fontId="1" fillId="33" borderId="11" xfId="58" applyFont="1" applyFill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13" fillId="0" borderId="0" xfId="58" applyFont="1" applyAlignment="1">
      <alignment horizontal="center" wrapText="1"/>
      <protection/>
    </xf>
    <xf numFmtId="0" fontId="1" fillId="33" borderId="45" xfId="58" applyFont="1" applyFill="1" applyBorder="1" applyAlignment="1">
      <alignment horizontal="center" vertical="center"/>
      <protection/>
    </xf>
    <xf numFmtId="0" fontId="1" fillId="33" borderId="24" xfId="58" applyFont="1" applyFill="1" applyBorder="1" applyAlignment="1" applyProtection="1">
      <alignment horizontal="center" vertical="center"/>
      <protection/>
    </xf>
    <xf numFmtId="0" fontId="1" fillId="33" borderId="10" xfId="58" applyFont="1" applyFill="1" applyBorder="1" applyAlignment="1" applyProtection="1">
      <alignment horizontal="center" vertical="center"/>
      <protection/>
    </xf>
    <xf numFmtId="0" fontId="1" fillId="33" borderId="25" xfId="58" applyFont="1" applyFill="1" applyBorder="1" applyAlignment="1" applyProtection="1">
      <alignment horizontal="center" vertical="center"/>
      <protection/>
    </xf>
    <xf numFmtId="0" fontId="1" fillId="33" borderId="69" xfId="58" applyFont="1" applyFill="1" applyBorder="1" applyAlignment="1">
      <alignment horizontal="center" vertical="center" wrapText="1"/>
      <protection/>
    </xf>
    <xf numFmtId="0" fontId="1" fillId="33" borderId="70" xfId="58" applyFont="1" applyFill="1" applyBorder="1" applyAlignment="1">
      <alignment horizontal="center" vertical="center" wrapText="1"/>
      <protection/>
    </xf>
    <xf numFmtId="0" fontId="1" fillId="33" borderId="71" xfId="58" applyFont="1" applyFill="1" applyBorder="1" applyAlignment="1">
      <alignment horizontal="center" vertical="center"/>
      <protection/>
    </xf>
    <xf numFmtId="0" fontId="1" fillId="33" borderId="69" xfId="58" applyFont="1" applyFill="1" applyBorder="1" applyAlignment="1">
      <alignment horizontal="center" vertical="center"/>
      <protection/>
    </xf>
    <xf numFmtId="0" fontId="1" fillId="33" borderId="72" xfId="58" applyFont="1" applyFill="1" applyBorder="1" applyAlignment="1">
      <alignment horizontal="center" vertical="center"/>
      <protection/>
    </xf>
    <xf numFmtId="0" fontId="1" fillId="33" borderId="70" xfId="58" applyFont="1" applyFill="1" applyBorder="1" applyAlignment="1">
      <alignment horizontal="center" vertical="center"/>
      <protection/>
    </xf>
    <xf numFmtId="0" fontId="1" fillId="0" borderId="12" xfId="58" applyFont="1" applyBorder="1" applyAlignment="1">
      <alignment horizontal="left" wrapText="1"/>
      <protection/>
    </xf>
    <xf numFmtId="0" fontId="0" fillId="0" borderId="12" xfId="58" applyFont="1" applyBorder="1" applyAlignment="1">
      <alignment horizontal="left" wrapText="1"/>
      <protection/>
    </xf>
    <xf numFmtId="0" fontId="0" fillId="0" borderId="18" xfId="58" applyFont="1" applyBorder="1" applyAlignment="1">
      <alignment horizontal="left" wrapText="1"/>
      <protection/>
    </xf>
    <xf numFmtId="0" fontId="0" fillId="0" borderId="12" xfId="58" applyFont="1" applyBorder="1" applyAlignment="1">
      <alignment horizontal="left" vertical="center" wrapText="1"/>
      <protection/>
    </xf>
    <xf numFmtId="0" fontId="0" fillId="0" borderId="18" xfId="58" applyFont="1" applyBorder="1" applyAlignment="1">
      <alignment horizontal="left" vertical="center" wrapText="1"/>
      <protection/>
    </xf>
    <xf numFmtId="0" fontId="1" fillId="0" borderId="11" xfId="58" applyFont="1" applyBorder="1" applyAlignment="1">
      <alignment horizontal="left" vertical="top" wrapText="1"/>
      <protection/>
    </xf>
    <xf numFmtId="0" fontId="1" fillId="0" borderId="17" xfId="58" applyFont="1" applyBorder="1" applyAlignment="1">
      <alignment horizontal="left" vertical="top" wrapText="1"/>
      <protection/>
    </xf>
    <xf numFmtId="0" fontId="1" fillId="0" borderId="12" xfId="58" applyFont="1" applyBorder="1" applyAlignment="1">
      <alignment horizontal="left" vertical="top" wrapText="1"/>
      <protection/>
    </xf>
    <xf numFmtId="0" fontId="1" fillId="0" borderId="18" xfId="58" applyFont="1" applyBorder="1" applyAlignment="1">
      <alignment horizontal="left" vertical="top" wrapText="1"/>
      <protection/>
    </xf>
    <xf numFmtId="0" fontId="0" fillId="0" borderId="0" xfId="58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Fill="1" applyAlignment="1">
      <alignment horizontal="left"/>
      <protection/>
    </xf>
    <xf numFmtId="0" fontId="1" fillId="0" borderId="11" xfId="58" applyFont="1" applyFill="1" applyBorder="1" applyAlignment="1">
      <alignment horizontal="center" wrapText="1"/>
      <protection/>
    </xf>
    <xf numFmtId="0" fontId="1" fillId="44" borderId="38" xfId="58" applyFont="1" applyFill="1" applyBorder="1" applyAlignment="1">
      <alignment/>
      <protection/>
    </xf>
    <xf numFmtId="0" fontId="1" fillId="44" borderId="12" xfId="58" applyFont="1" applyFill="1" applyBorder="1" applyAlignment="1">
      <alignment/>
      <protection/>
    </xf>
    <xf numFmtId="0" fontId="1" fillId="44" borderId="46" xfId="58" applyFont="1" applyFill="1" applyBorder="1" applyAlignment="1">
      <alignment/>
      <protection/>
    </xf>
    <xf numFmtId="0" fontId="64" fillId="0" borderId="50" xfId="58" applyFont="1" applyBorder="1" applyAlignment="1">
      <alignment horizontal="center" vertical="center" wrapText="1"/>
      <protection/>
    </xf>
    <xf numFmtId="0" fontId="65" fillId="0" borderId="50" xfId="58" applyFont="1" applyBorder="1" applyAlignment="1">
      <alignment horizontal="left" vertical="center" wrapText="1"/>
      <protection/>
    </xf>
    <xf numFmtId="0" fontId="1" fillId="0" borderId="50" xfId="58" applyFont="1" applyBorder="1" applyAlignment="1">
      <alignment horizontal="center" vertical="center" wrapText="1"/>
      <protection/>
    </xf>
    <xf numFmtId="0" fontId="14" fillId="0" borderId="60" xfId="58" applyFont="1" applyBorder="1" applyAlignment="1">
      <alignment horizontal="left" vertical="center" wrapText="1" indent="3"/>
      <protection/>
    </xf>
    <xf numFmtId="0" fontId="14" fillId="0" borderId="13" xfId="58" applyFont="1" applyBorder="1" applyAlignment="1">
      <alignment horizontal="left" vertical="center" wrapText="1" indent="3"/>
      <protection/>
    </xf>
    <xf numFmtId="0" fontId="14" fillId="0" borderId="47" xfId="58" applyFont="1" applyBorder="1" applyAlignment="1">
      <alignment horizontal="left" vertical="center" wrapText="1" indent="3"/>
      <protection/>
    </xf>
    <xf numFmtId="0" fontId="14" fillId="0" borderId="59" xfId="58" applyFont="1" applyBorder="1" applyAlignment="1">
      <alignment horizontal="left" vertical="center" wrapText="1" indent="3"/>
      <protection/>
    </xf>
    <xf numFmtId="0" fontId="14" fillId="0" borderId="11" xfId="58" applyFont="1" applyBorder="1" applyAlignment="1">
      <alignment horizontal="left" vertical="center" wrapText="1" indent="3"/>
      <protection/>
    </xf>
    <xf numFmtId="0" fontId="14" fillId="0" borderId="42" xfId="58" applyFont="1" applyBorder="1" applyAlignment="1">
      <alignment horizontal="left" vertical="center" wrapText="1" indent="3"/>
      <protection/>
    </xf>
    <xf numFmtId="0" fontId="64" fillId="0" borderId="50" xfId="58" applyFont="1" applyBorder="1" applyAlignment="1">
      <alignment horizontal="left" wrapText="1"/>
      <protection/>
    </xf>
    <xf numFmtId="0" fontId="64" fillId="0" borderId="50" xfId="58" applyFont="1" applyBorder="1" applyAlignment="1">
      <alignment horizontal="center" wrapText="1"/>
      <protection/>
    </xf>
    <xf numFmtId="0" fontId="0" fillId="0" borderId="50" xfId="58" applyFont="1" applyBorder="1" applyAlignment="1">
      <alignment horizontal="left" vertical="center" wrapText="1"/>
      <protection/>
    </xf>
    <xf numFmtId="0" fontId="2" fillId="0" borderId="0" xfId="58" applyFont="1" applyBorder="1" applyAlignment="1" quotePrefix="1">
      <alignment horizontal="center"/>
      <protection/>
    </xf>
    <xf numFmtId="0" fontId="1" fillId="34" borderId="22" xfId="58" applyFont="1" applyFill="1" applyBorder="1" applyAlignment="1">
      <alignment horizontal="center"/>
      <protection/>
    </xf>
    <xf numFmtId="0" fontId="1" fillId="34" borderId="0" xfId="58" applyFont="1" applyFill="1" applyBorder="1" applyAlignment="1">
      <alignment horizontal="center"/>
      <protection/>
    </xf>
    <xf numFmtId="0" fontId="1" fillId="34" borderId="23" xfId="58" applyFont="1" applyFill="1" applyBorder="1" applyAlignment="1">
      <alignment horizontal="center"/>
      <protection/>
    </xf>
    <xf numFmtId="0" fontId="1" fillId="34" borderId="16" xfId="58" applyFont="1" applyFill="1" applyBorder="1" applyAlignment="1" applyProtection="1">
      <alignment horizontal="center"/>
      <protection/>
    </xf>
    <xf numFmtId="0" fontId="1" fillId="34" borderId="17" xfId="58" applyFont="1" applyFill="1" applyBorder="1" applyAlignment="1" applyProtection="1">
      <alignment horizontal="center"/>
      <protection/>
    </xf>
    <xf numFmtId="0" fontId="1" fillId="34" borderId="11" xfId="58" applyFont="1" applyFill="1" applyBorder="1" applyAlignment="1" applyProtection="1">
      <alignment horizontal="center"/>
      <protection/>
    </xf>
    <xf numFmtId="0" fontId="1" fillId="34" borderId="73" xfId="58" applyFont="1" applyFill="1" applyBorder="1" applyAlignment="1" applyProtection="1">
      <alignment horizontal="center"/>
      <protection/>
    </xf>
    <xf numFmtId="0" fontId="1" fillId="34" borderId="24" xfId="58" applyFont="1" applyFill="1" applyBorder="1" applyAlignment="1">
      <alignment horizontal="center"/>
      <protection/>
    </xf>
    <xf numFmtId="0" fontId="1" fillId="34" borderId="10" xfId="58" applyFont="1" applyFill="1" applyBorder="1" applyAlignment="1">
      <alignment horizontal="center"/>
      <protection/>
    </xf>
    <xf numFmtId="0" fontId="0" fillId="0" borderId="13" xfId="58" applyFont="1" applyBorder="1" applyAlignment="1">
      <alignment horizontal="left"/>
      <protection/>
    </xf>
    <xf numFmtId="0" fontId="0" fillId="0" borderId="13" xfId="58" applyFont="1" applyBorder="1" applyAlignment="1" quotePrefix="1">
      <alignment horizontal="left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3" xfId="65"/>
    <cellStyle name="Normal 3 2" xfId="66"/>
    <cellStyle name="Normal 4" xfId="67"/>
    <cellStyle name="Normal 5" xfId="68"/>
    <cellStyle name="Normal 6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view="pageBreakPreview" zoomScale="75" zoomScaleSheetLayoutView="75" zoomScalePageLayoutView="0" workbookViewId="0" topLeftCell="A31">
      <selection activeCell="C8" sqref="C8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4.28125" style="0" customWidth="1"/>
    <col min="4" max="4" width="4.57421875" style="0" customWidth="1"/>
    <col min="5" max="5" width="38.57421875" style="0" customWidth="1"/>
    <col min="6" max="6" width="3.421875" style="0" customWidth="1"/>
    <col min="7" max="7" width="4.421875" style="0" customWidth="1"/>
    <col min="8" max="8" width="4.140625" style="0" customWidth="1"/>
    <col min="9" max="9" width="47.7109375" style="0" customWidth="1"/>
    <col min="10" max="10" width="9.421875" style="0" customWidth="1"/>
    <col min="11" max="13" width="11.57421875" style="0" customWidth="1"/>
    <col min="14" max="14" width="9.8515625" style="0" customWidth="1"/>
    <col min="15" max="15" width="11.57421875" style="0" customWidth="1"/>
    <col min="16" max="16" width="9.421875" style="0" customWidth="1"/>
    <col min="17" max="17" width="9.28125" style="0" customWidth="1"/>
    <col min="18" max="19" width="11.57421875" style="0" customWidth="1"/>
  </cols>
  <sheetData>
    <row r="1" spans="1:19" ht="12.75">
      <c r="A1" s="2"/>
      <c r="B1" s="1"/>
      <c r="C1" s="1"/>
      <c r="D1" s="1"/>
      <c r="E1" s="1"/>
      <c r="F1" s="1"/>
      <c r="G1" s="1044" t="s">
        <v>41</v>
      </c>
      <c r="H1" s="1044"/>
      <c r="I1" s="1044"/>
      <c r="J1" s="1044"/>
      <c r="K1" s="1044"/>
      <c r="L1" s="1044"/>
      <c r="M1" s="1044"/>
      <c r="N1" s="1044"/>
      <c r="O1" s="1044"/>
      <c r="P1" s="2"/>
      <c r="Q1" s="2"/>
      <c r="R1" s="4"/>
      <c r="S1" s="3" t="s">
        <v>43</v>
      </c>
    </row>
    <row r="2" spans="1:19" ht="12.75">
      <c r="A2" s="2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2"/>
      <c r="B3" s="1"/>
      <c r="C3" s="1"/>
      <c r="D3" s="1"/>
      <c r="E3" s="1"/>
      <c r="F3" s="1"/>
      <c r="G3" s="1045" t="s">
        <v>42</v>
      </c>
      <c r="H3" s="1045"/>
      <c r="I3" s="1045"/>
      <c r="J3" s="1045"/>
      <c r="K3" s="1045"/>
      <c r="L3" s="1045"/>
      <c r="M3" s="1045"/>
      <c r="N3" s="1045"/>
      <c r="O3" s="1045"/>
      <c r="P3" s="2"/>
      <c r="Q3" s="2"/>
      <c r="R3" s="2"/>
      <c r="S3" s="2"/>
    </row>
    <row r="4" spans="1:19" ht="12.75">
      <c r="A4" s="2" t="s">
        <v>113</v>
      </c>
      <c r="B4" s="2"/>
      <c r="C4" s="2"/>
      <c r="D4" s="2"/>
      <c r="E4" s="2"/>
      <c r="F4" s="5"/>
      <c r="G4" s="5"/>
      <c r="H4" s="5"/>
      <c r="I4" s="1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2" t="s">
        <v>118</v>
      </c>
      <c r="B5" s="2"/>
      <c r="C5" s="2"/>
      <c r="D5" s="2"/>
      <c r="E5" s="2"/>
      <c r="F5" s="5"/>
      <c r="G5" s="5"/>
      <c r="H5" s="5"/>
      <c r="I5" s="6"/>
      <c r="J5" s="2"/>
      <c r="K5" s="2"/>
      <c r="L5" s="2"/>
      <c r="M5" s="2"/>
      <c r="N5" s="2"/>
      <c r="P5" s="5" t="s">
        <v>122</v>
      </c>
      <c r="Q5" s="2"/>
      <c r="S5" s="2"/>
    </row>
    <row r="6" spans="1:19" ht="15.75" customHeight="1">
      <c r="A6" s="2" t="s">
        <v>119</v>
      </c>
      <c r="B6" s="2"/>
      <c r="C6" s="2"/>
      <c r="D6" s="2"/>
      <c r="E6" s="2"/>
      <c r="F6" s="5"/>
      <c r="G6" s="1045" t="s">
        <v>120</v>
      </c>
      <c r="H6" s="1045"/>
      <c r="I6" s="1045"/>
      <c r="J6" s="1045"/>
      <c r="K6" s="1045"/>
      <c r="L6" s="1045"/>
      <c r="M6" s="1045"/>
      <c r="N6" s="1045"/>
      <c r="O6" s="1045"/>
      <c r="P6" s="37" t="s">
        <v>124</v>
      </c>
      <c r="Q6" s="2" t="s">
        <v>125</v>
      </c>
      <c r="S6" s="2"/>
    </row>
    <row r="7" spans="1:19" ht="12.75">
      <c r="A7" s="8" t="s">
        <v>121</v>
      </c>
      <c r="B7" s="8"/>
      <c r="C7" s="1043" t="s">
        <v>126</v>
      </c>
      <c r="D7" s="8"/>
      <c r="E7" s="8"/>
      <c r="F7" s="9"/>
      <c r="G7" s="9"/>
      <c r="H7" s="9"/>
      <c r="I7" s="11" t="s">
        <v>0</v>
      </c>
      <c r="J7" s="8"/>
      <c r="K7" s="8"/>
      <c r="L7" s="8"/>
      <c r="M7" s="8"/>
      <c r="N7" s="8"/>
      <c r="P7" s="8" t="s">
        <v>121</v>
      </c>
      <c r="Q7" s="179" t="s">
        <v>126</v>
      </c>
      <c r="S7" s="8"/>
    </row>
    <row r="8" spans="1:19" ht="13.5" thickBot="1">
      <c r="A8" s="8"/>
      <c r="B8" s="8"/>
      <c r="C8" s="8"/>
      <c r="D8" s="8"/>
      <c r="E8" s="8"/>
      <c r="F8" s="9"/>
      <c r="G8" s="9"/>
      <c r="H8" s="9"/>
      <c r="I8" s="11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59"/>
      <c r="B9" s="60"/>
      <c r="C9" s="60"/>
      <c r="D9" s="60"/>
      <c r="E9" s="61"/>
      <c r="F9" s="59"/>
      <c r="G9" s="62"/>
      <c r="H9" s="62"/>
      <c r="I9" s="63"/>
      <c r="J9" s="64"/>
      <c r="K9" s="65"/>
      <c r="L9" s="64"/>
      <c r="M9" s="65"/>
      <c r="N9" s="64"/>
      <c r="O9" s="65"/>
      <c r="P9" s="64"/>
      <c r="Q9" s="65"/>
      <c r="R9" s="64"/>
      <c r="S9" s="65"/>
    </row>
    <row r="10" spans="1:19" ht="12.75">
      <c r="A10" s="1052" t="s">
        <v>8</v>
      </c>
      <c r="B10" s="1053"/>
      <c r="C10" s="1053"/>
      <c r="D10" s="1053"/>
      <c r="E10" s="1054"/>
      <c r="F10" s="1055" t="s">
        <v>9</v>
      </c>
      <c r="G10" s="1056"/>
      <c r="H10" s="1056"/>
      <c r="I10" s="1057"/>
      <c r="J10" s="1046" t="s">
        <v>1</v>
      </c>
      <c r="K10" s="1047"/>
      <c r="L10" s="1046" t="s">
        <v>2</v>
      </c>
      <c r="M10" s="1047"/>
      <c r="N10" s="1046" t="s">
        <v>3</v>
      </c>
      <c r="O10" s="1047"/>
      <c r="P10" s="1046" t="s">
        <v>4</v>
      </c>
      <c r="Q10" s="1047"/>
      <c r="R10" s="1046" t="s">
        <v>40</v>
      </c>
      <c r="S10" s="1047"/>
    </row>
    <row r="11" spans="1:19" ht="13.5" thickBot="1">
      <c r="A11" s="66"/>
      <c r="B11" s="67"/>
      <c r="C11" s="67"/>
      <c r="D11" s="67"/>
      <c r="E11" s="68"/>
      <c r="F11" s="1048"/>
      <c r="G11" s="1049"/>
      <c r="H11" s="1049"/>
      <c r="I11" s="1050"/>
      <c r="J11" s="69" t="s">
        <v>38</v>
      </c>
      <c r="K11" s="70" t="s">
        <v>47</v>
      </c>
      <c r="L11" s="69" t="s">
        <v>38</v>
      </c>
      <c r="M11" s="70" t="s">
        <v>47</v>
      </c>
      <c r="N11" s="69" t="s">
        <v>38</v>
      </c>
      <c r="O11" s="70" t="s">
        <v>47</v>
      </c>
      <c r="P11" s="69" t="s">
        <v>38</v>
      </c>
      <c r="Q11" s="70" t="s">
        <v>47</v>
      </c>
      <c r="R11" s="71" t="s">
        <v>39</v>
      </c>
      <c r="S11" s="72" t="s">
        <v>47</v>
      </c>
    </row>
    <row r="12" spans="1:19" ht="12.75">
      <c r="A12" s="38"/>
      <c r="B12" s="39"/>
      <c r="C12" s="39"/>
      <c r="D12" s="39"/>
      <c r="E12" s="40"/>
      <c r="F12" s="39"/>
      <c r="G12" s="39"/>
      <c r="H12" s="39"/>
      <c r="I12" s="39"/>
      <c r="J12" s="73"/>
      <c r="K12" s="74"/>
      <c r="L12" s="73"/>
      <c r="M12" s="75"/>
      <c r="N12" s="73"/>
      <c r="O12" s="74"/>
      <c r="P12" s="73"/>
      <c r="Q12" s="74"/>
      <c r="R12" s="73"/>
      <c r="S12" s="75"/>
    </row>
    <row r="13" spans="1:19" ht="12.75">
      <c r="A13" s="41"/>
      <c r="B13" s="42" t="s">
        <v>5</v>
      </c>
      <c r="C13" s="8" t="s">
        <v>30</v>
      </c>
      <c r="D13" s="10"/>
      <c r="E13" s="43"/>
      <c r="F13" s="29" t="s">
        <v>5</v>
      </c>
      <c r="G13" s="10" t="s">
        <v>89</v>
      </c>
      <c r="H13" s="10"/>
      <c r="I13" s="31"/>
      <c r="J13" s="76"/>
      <c r="K13" s="77"/>
      <c r="L13" s="76"/>
      <c r="M13" s="78"/>
      <c r="N13" s="76"/>
      <c r="O13" s="77"/>
      <c r="P13" s="76"/>
      <c r="Q13" s="78"/>
      <c r="R13" s="76"/>
      <c r="S13" s="78"/>
    </row>
    <row r="14" spans="1:19" ht="12.75">
      <c r="A14" s="17"/>
      <c r="B14" s="12"/>
      <c r="C14" s="12"/>
      <c r="D14" s="10" t="s">
        <v>14</v>
      </c>
      <c r="E14" s="33" t="s">
        <v>20</v>
      </c>
      <c r="F14" s="12"/>
      <c r="G14" s="12"/>
      <c r="H14" s="12" t="s">
        <v>14</v>
      </c>
      <c r="I14" s="12" t="s">
        <v>20</v>
      </c>
      <c r="J14" s="79"/>
      <c r="K14" s="80"/>
      <c r="L14" s="79"/>
      <c r="M14" s="167"/>
      <c r="N14" s="79"/>
      <c r="O14" s="80"/>
      <c r="P14" s="79"/>
      <c r="Q14" s="167"/>
      <c r="R14" s="81"/>
      <c r="S14" s="82"/>
    </row>
    <row r="15" spans="1:19" ht="12.75">
      <c r="A15" s="17"/>
      <c r="B15" s="18"/>
      <c r="C15" s="12"/>
      <c r="D15" s="12" t="s">
        <v>15</v>
      </c>
      <c r="E15" s="33" t="s">
        <v>21</v>
      </c>
      <c r="F15" s="18"/>
      <c r="G15" s="12"/>
      <c r="H15" s="12" t="s">
        <v>15</v>
      </c>
      <c r="I15" s="12" t="s">
        <v>21</v>
      </c>
      <c r="J15" s="79"/>
      <c r="K15" s="80"/>
      <c r="L15" s="87">
        <v>1</v>
      </c>
      <c r="M15" s="168"/>
      <c r="N15" s="79"/>
      <c r="O15" s="80"/>
      <c r="P15" s="79"/>
      <c r="Q15" s="167"/>
      <c r="R15" s="180">
        <f>L15</f>
        <v>1</v>
      </c>
      <c r="S15" s="82"/>
    </row>
    <row r="16" spans="1:19" ht="12.75">
      <c r="A16" s="41"/>
      <c r="B16" s="42"/>
      <c r="C16" s="42"/>
      <c r="D16" s="8"/>
      <c r="E16" s="43"/>
      <c r="F16" s="54"/>
      <c r="G16" s="13"/>
      <c r="H16" s="13"/>
      <c r="I16" s="13"/>
      <c r="J16" s="83"/>
      <c r="K16" s="84"/>
      <c r="L16" s="83"/>
      <c r="M16" s="85"/>
      <c r="N16" s="83"/>
      <c r="O16" s="84"/>
      <c r="P16" s="83"/>
      <c r="Q16" s="85"/>
      <c r="R16" s="83"/>
      <c r="S16" s="85"/>
    </row>
    <row r="17" spans="1:19" ht="12.75">
      <c r="A17" s="41"/>
      <c r="B17" s="42" t="s">
        <v>6</v>
      </c>
      <c r="C17" s="47" t="s">
        <v>37</v>
      </c>
      <c r="D17" s="47"/>
      <c r="E17" s="48"/>
      <c r="F17" s="51" t="s">
        <v>6</v>
      </c>
      <c r="G17" s="10" t="s">
        <v>72</v>
      </c>
      <c r="H17" s="10"/>
      <c r="I17" s="31"/>
      <c r="J17" s="76"/>
      <c r="K17" s="77"/>
      <c r="L17" s="76"/>
      <c r="M17" s="78"/>
      <c r="N17" s="76"/>
      <c r="O17" s="77"/>
      <c r="P17" s="76"/>
      <c r="Q17" s="78"/>
      <c r="R17" s="76"/>
      <c r="S17" s="78"/>
    </row>
    <row r="18" spans="1:19" ht="12.75">
      <c r="A18" s="19"/>
      <c r="B18" s="20"/>
      <c r="C18" s="18" t="s">
        <v>33</v>
      </c>
      <c r="D18" s="12" t="s">
        <v>26</v>
      </c>
      <c r="E18" s="33"/>
      <c r="F18" s="18"/>
      <c r="G18" s="26" t="s">
        <v>33</v>
      </c>
      <c r="H18" s="12" t="s">
        <v>26</v>
      </c>
      <c r="I18" s="12"/>
      <c r="J18" s="81"/>
      <c r="K18" s="86"/>
      <c r="L18" s="81"/>
      <c r="M18" s="82"/>
      <c r="N18" s="81"/>
      <c r="O18" s="86"/>
      <c r="P18" s="81"/>
      <c r="Q18" s="82"/>
      <c r="R18" s="81"/>
      <c r="S18" s="82"/>
    </row>
    <row r="19" spans="1:19" ht="12.75">
      <c r="A19" s="19"/>
      <c r="B19" s="20"/>
      <c r="C19" s="12"/>
      <c r="D19" s="21" t="s">
        <v>14</v>
      </c>
      <c r="E19" s="33" t="s">
        <v>10</v>
      </c>
      <c r="F19" s="20"/>
      <c r="G19" s="12"/>
      <c r="H19" s="21" t="s">
        <v>14</v>
      </c>
      <c r="I19" s="12" t="s">
        <v>10</v>
      </c>
      <c r="J19" s="87"/>
      <c r="K19" s="88"/>
      <c r="L19" s="87">
        <v>1</v>
      </c>
      <c r="M19" s="168"/>
      <c r="N19" s="87"/>
      <c r="O19" s="88"/>
      <c r="P19" s="87"/>
      <c r="Q19" s="168"/>
      <c r="R19" s="180">
        <f aca="true" t="shared" si="0" ref="R19:R24">L19</f>
        <v>1</v>
      </c>
      <c r="S19" s="82"/>
    </row>
    <row r="20" spans="1:19" ht="12.75">
      <c r="A20" s="22"/>
      <c r="B20" s="23"/>
      <c r="C20" s="12"/>
      <c r="D20" s="21" t="s">
        <v>15</v>
      </c>
      <c r="E20" s="33" t="s">
        <v>11</v>
      </c>
      <c r="F20" s="23"/>
      <c r="G20" s="12"/>
      <c r="H20" s="21" t="s">
        <v>15</v>
      </c>
      <c r="I20" s="12" t="s">
        <v>11</v>
      </c>
      <c r="J20" s="87"/>
      <c r="K20" s="88"/>
      <c r="L20" s="87">
        <v>1</v>
      </c>
      <c r="M20" s="168"/>
      <c r="N20" s="87"/>
      <c r="O20" s="88"/>
      <c r="P20" s="87"/>
      <c r="Q20" s="168"/>
      <c r="R20" s="180">
        <f t="shared" si="0"/>
        <v>1</v>
      </c>
      <c r="S20" s="82"/>
    </row>
    <row r="21" spans="1:19" ht="12.75">
      <c r="A21" s="22"/>
      <c r="B21" s="23"/>
      <c r="C21" s="12"/>
      <c r="D21" s="21" t="s">
        <v>16</v>
      </c>
      <c r="E21" s="35" t="s">
        <v>12</v>
      </c>
      <c r="F21" s="23"/>
      <c r="G21" s="12"/>
      <c r="H21" s="21" t="s">
        <v>16</v>
      </c>
      <c r="I21" s="21" t="s">
        <v>34</v>
      </c>
      <c r="J21" s="87"/>
      <c r="K21" s="88"/>
      <c r="L21" s="87">
        <v>1</v>
      </c>
      <c r="M21" s="168"/>
      <c r="N21" s="87"/>
      <c r="O21" s="88"/>
      <c r="P21" s="87"/>
      <c r="Q21" s="168"/>
      <c r="R21" s="180">
        <f t="shared" si="0"/>
        <v>1</v>
      </c>
      <c r="S21" s="82"/>
    </row>
    <row r="22" spans="1:19" ht="12.75">
      <c r="A22" s="17"/>
      <c r="B22" s="24"/>
      <c r="C22" s="12"/>
      <c r="D22" s="21" t="s">
        <v>17</v>
      </c>
      <c r="E22" s="35" t="s">
        <v>23</v>
      </c>
      <c r="F22" s="24"/>
      <c r="G22" s="12"/>
      <c r="H22" s="21" t="s">
        <v>17</v>
      </c>
      <c r="I22" s="21" t="s">
        <v>23</v>
      </c>
      <c r="J22" s="87"/>
      <c r="K22" s="88"/>
      <c r="L22" s="87">
        <v>1</v>
      </c>
      <c r="M22" s="168"/>
      <c r="N22" s="87"/>
      <c r="O22" s="88"/>
      <c r="P22" s="87"/>
      <c r="Q22" s="168"/>
      <c r="R22" s="180">
        <f t="shared" si="0"/>
        <v>1</v>
      </c>
      <c r="S22" s="82"/>
    </row>
    <row r="23" spans="1:19" ht="12.75">
      <c r="A23" s="17"/>
      <c r="B23" s="24"/>
      <c r="C23" s="12"/>
      <c r="D23" s="21" t="s">
        <v>18</v>
      </c>
      <c r="E23" s="33" t="s">
        <v>54</v>
      </c>
      <c r="F23" s="24"/>
      <c r="G23" s="12"/>
      <c r="H23" s="21" t="s">
        <v>18</v>
      </c>
      <c r="I23" s="12" t="s">
        <v>27</v>
      </c>
      <c r="J23" s="87"/>
      <c r="K23" s="88"/>
      <c r="L23" s="87">
        <v>1</v>
      </c>
      <c r="M23" s="168"/>
      <c r="N23" s="87"/>
      <c r="O23" s="88"/>
      <c r="P23" s="87"/>
      <c r="Q23" s="168"/>
      <c r="R23" s="180">
        <f t="shared" si="0"/>
        <v>1</v>
      </c>
      <c r="S23" s="82"/>
    </row>
    <row r="24" spans="1:19" ht="12.75">
      <c r="A24" s="17"/>
      <c r="B24" s="24"/>
      <c r="C24" s="12"/>
      <c r="D24" s="21" t="s">
        <v>22</v>
      </c>
      <c r="E24" s="33" t="s">
        <v>24</v>
      </c>
      <c r="F24" s="24"/>
      <c r="G24" s="12"/>
      <c r="H24" s="21" t="s">
        <v>22</v>
      </c>
      <c r="I24" s="12" t="s">
        <v>24</v>
      </c>
      <c r="J24" s="87"/>
      <c r="K24" s="88"/>
      <c r="L24" s="87">
        <v>1</v>
      </c>
      <c r="M24" s="168"/>
      <c r="N24" s="87"/>
      <c r="O24" s="88"/>
      <c r="P24" s="87"/>
      <c r="Q24" s="168"/>
      <c r="R24" s="180">
        <f t="shared" si="0"/>
        <v>1</v>
      </c>
      <c r="S24" s="82"/>
    </row>
    <row r="25" spans="1:19" ht="12.75">
      <c r="A25" s="17"/>
      <c r="B25" s="24"/>
      <c r="C25" s="18" t="s">
        <v>35</v>
      </c>
      <c r="D25" s="12" t="s">
        <v>19</v>
      </c>
      <c r="E25" s="33"/>
      <c r="F25" s="18"/>
      <c r="G25" s="18" t="s">
        <v>35</v>
      </c>
      <c r="H25" s="12" t="s">
        <v>19</v>
      </c>
      <c r="I25" s="12"/>
      <c r="J25" s="81"/>
      <c r="K25" s="86"/>
      <c r="L25" s="81"/>
      <c r="M25" s="82"/>
      <c r="N25" s="81"/>
      <c r="O25" s="86"/>
      <c r="P25" s="81"/>
      <c r="Q25" s="82"/>
      <c r="R25" s="81"/>
      <c r="S25" s="82"/>
    </row>
    <row r="26" spans="1:19" ht="12.75">
      <c r="A26" s="17"/>
      <c r="B26" s="24"/>
      <c r="C26" s="12"/>
      <c r="D26" s="21" t="s">
        <v>14</v>
      </c>
      <c r="E26" s="33" t="s">
        <v>28</v>
      </c>
      <c r="F26" s="12"/>
      <c r="G26" s="12"/>
      <c r="H26" s="21" t="s">
        <v>14</v>
      </c>
      <c r="I26" s="12" t="s">
        <v>48</v>
      </c>
      <c r="J26" s="79"/>
      <c r="K26" s="80"/>
      <c r="L26" s="87">
        <v>1</v>
      </c>
      <c r="M26" s="168"/>
      <c r="N26" s="79"/>
      <c r="O26" s="80"/>
      <c r="P26" s="79"/>
      <c r="Q26" s="167"/>
      <c r="R26" s="180">
        <f>L26</f>
        <v>1</v>
      </c>
      <c r="S26" s="82"/>
    </row>
    <row r="27" spans="1:19" ht="12.75">
      <c r="A27" s="17"/>
      <c r="B27" s="24"/>
      <c r="C27" s="12"/>
      <c r="D27" s="21" t="s">
        <v>15</v>
      </c>
      <c r="E27" s="33" t="s">
        <v>13</v>
      </c>
      <c r="F27" s="12"/>
      <c r="G27" s="12"/>
      <c r="H27" s="21" t="s">
        <v>15</v>
      </c>
      <c r="I27" s="12" t="s">
        <v>49</v>
      </c>
      <c r="J27" s="87"/>
      <c r="K27" s="88"/>
      <c r="L27" s="87">
        <v>1</v>
      </c>
      <c r="M27" s="168"/>
      <c r="N27" s="79"/>
      <c r="O27" s="80"/>
      <c r="P27" s="79"/>
      <c r="Q27" s="167"/>
      <c r="R27" s="180">
        <f>L27</f>
        <v>1</v>
      </c>
      <c r="S27" s="82"/>
    </row>
    <row r="28" spans="1:19" ht="12.75">
      <c r="A28" s="41"/>
      <c r="B28" s="49"/>
      <c r="C28" s="8"/>
      <c r="D28" s="14"/>
      <c r="E28" s="43"/>
      <c r="F28" s="52"/>
      <c r="G28" s="13"/>
      <c r="H28" s="53"/>
      <c r="I28" s="13"/>
      <c r="J28" s="89"/>
      <c r="K28" s="90"/>
      <c r="L28" s="83"/>
      <c r="M28" s="85"/>
      <c r="N28" s="83"/>
      <c r="O28" s="84"/>
      <c r="P28" s="83"/>
      <c r="Q28" s="85"/>
      <c r="R28" s="83"/>
      <c r="S28" s="85"/>
    </row>
    <row r="29" spans="1:19" ht="12.75">
      <c r="A29" s="41"/>
      <c r="B29" s="42" t="s">
        <v>7</v>
      </c>
      <c r="C29" s="8" t="s">
        <v>71</v>
      </c>
      <c r="D29" s="14"/>
      <c r="E29" s="50"/>
      <c r="F29" s="57" t="s">
        <v>7</v>
      </c>
      <c r="G29" s="8" t="s">
        <v>73</v>
      </c>
      <c r="H29" s="42"/>
      <c r="I29" s="8"/>
      <c r="J29" s="89"/>
      <c r="K29" s="90"/>
      <c r="L29" s="83"/>
      <c r="M29" s="85"/>
      <c r="N29" s="83"/>
      <c r="O29" s="85"/>
      <c r="P29" s="83"/>
      <c r="Q29" s="85"/>
      <c r="R29" s="83"/>
      <c r="S29" s="85"/>
    </row>
    <row r="30" spans="1:19" ht="12.75">
      <c r="A30" s="17"/>
      <c r="B30" s="18"/>
      <c r="C30" s="120">
        <v>3.1</v>
      </c>
      <c r="D30" s="12" t="s">
        <v>69</v>
      </c>
      <c r="E30" s="36"/>
      <c r="F30" s="17"/>
      <c r="G30" s="120">
        <v>3.1</v>
      </c>
      <c r="H30" s="12" t="s">
        <v>90</v>
      </c>
      <c r="I30" s="33"/>
      <c r="J30" s="76"/>
      <c r="K30" s="169"/>
      <c r="L30" s="91"/>
      <c r="M30" s="169"/>
      <c r="N30" s="91"/>
      <c r="O30" s="169"/>
      <c r="P30" s="91"/>
      <c r="Q30" s="169"/>
      <c r="R30" s="91"/>
      <c r="S30" s="96"/>
    </row>
    <row r="31" spans="1:19" ht="12.75">
      <c r="A31" s="17"/>
      <c r="B31" s="12"/>
      <c r="C31" s="12"/>
      <c r="D31" s="12" t="s">
        <v>14</v>
      </c>
      <c r="E31" s="33" t="s">
        <v>50</v>
      </c>
      <c r="F31" s="114"/>
      <c r="G31" s="120"/>
      <c r="H31" s="12" t="s">
        <v>14</v>
      </c>
      <c r="I31" s="33" t="s">
        <v>50</v>
      </c>
      <c r="J31" s="97"/>
      <c r="K31" s="98"/>
      <c r="L31" s="97"/>
      <c r="M31" s="170"/>
      <c r="N31" s="97"/>
      <c r="O31" s="170"/>
      <c r="P31" s="97"/>
      <c r="Q31" s="170"/>
      <c r="R31" s="81"/>
      <c r="S31" s="82"/>
    </row>
    <row r="32" spans="1:19" ht="12.75">
      <c r="A32" s="17"/>
      <c r="B32" s="18"/>
      <c r="C32" s="12"/>
      <c r="D32" s="12" t="s">
        <v>15</v>
      </c>
      <c r="E32" s="33" t="s">
        <v>51</v>
      </c>
      <c r="F32" s="114"/>
      <c r="G32" s="120"/>
      <c r="H32" s="12" t="s">
        <v>15</v>
      </c>
      <c r="I32" s="33" t="s">
        <v>51</v>
      </c>
      <c r="J32" s="97"/>
      <c r="K32" s="98"/>
      <c r="L32" s="97"/>
      <c r="M32" s="170"/>
      <c r="N32" s="97"/>
      <c r="O32" s="170"/>
      <c r="P32" s="97"/>
      <c r="Q32" s="170"/>
      <c r="R32" s="81"/>
      <c r="S32" s="82"/>
    </row>
    <row r="33" spans="1:19" ht="12.75">
      <c r="A33" s="17"/>
      <c r="B33" s="18"/>
      <c r="C33" s="12"/>
      <c r="D33" s="12" t="s">
        <v>16</v>
      </c>
      <c r="E33" s="33" t="s">
        <v>12</v>
      </c>
      <c r="F33" s="114"/>
      <c r="G33" s="120"/>
      <c r="H33" s="12" t="s">
        <v>16</v>
      </c>
      <c r="I33" s="33" t="s">
        <v>12</v>
      </c>
      <c r="J33" s="97"/>
      <c r="K33" s="98"/>
      <c r="L33" s="97"/>
      <c r="M33" s="170"/>
      <c r="N33" s="97"/>
      <c r="O33" s="170"/>
      <c r="P33" s="97"/>
      <c r="Q33" s="170"/>
      <c r="R33" s="81"/>
      <c r="S33" s="82"/>
    </row>
    <row r="34" spans="1:19" ht="12.75">
      <c r="A34" s="17"/>
      <c r="B34" s="18"/>
      <c r="C34" s="12"/>
      <c r="D34" s="21" t="s">
        <v>17</v>
      </c>
      <c r="E34" s="35" t="s">
        <v>52</v>
      </c>
      <c r="F34" s="114"/>
      <c r="G34" s="120"/>
      <c r="H34" s="21" t="s">
        <v>17</v>
      </c>
      <c r="I34" s="35" t="s">
        <v>52</v>
      </c>
      <c r="J34" s="97"/>
      <c r="K34" s="98"/>
      <c r="L34" s="97"/>
      <c r="M34" s="170"/>
      <c r="N34" s="97"/>
      <c r="O34" s="170"/>
      <c r="P34" s="97"/>
      <c r="Q34" s="170"/>
      <c r="R34" s="81"/>
      <c r="S34" s="82"/>
    </row>
    <row r="35" spans="1:19" ht="12.75">
      <c r="A35" s="17"/>
      <c r="B35" s="18"/>
      <c r="C35" s="12"/>
      <c r="D35" s="21" t="s">
        <v>18</v>
      </c>
      <c r="E35" s="35" t="s">
        <v>55</v>
      </c>
      <c r="F35" s="114"/>
      <c r="G35" s="120"/>
      <c r="H35" s="21" t="s">
        <v>18</v>
      </c>
      <c r="I35" s="35" t="s">
        <v>55</v>
      </c>
      <c r="J35" s="97"/>
      <c r="K35" s="98"/>
      <c r="L35" s="97"/>
      <c r="M35" s="170"/>
      <c r="N35" s="97"/>
      <c r="O35" s="170"/>
      <c r="P35" s="97"/>
      <c r="Q35" s="170"/>
      <c r="R35" s="81"/>
      <c r="S35" s="82"/>
    </row>
    <row r="36" spans="1:19" ht="12.75">
      <c r="A36" s="17"/>
      <c r="B36" s="18"/>
      <c r="C36" s="12"/>
      <c r="D36" s="21" t="s">
        <v>22</v>
      </c>
      <c r="E36" s="35" t="s">
        <v>53</v>
      </c>
      <c r="F36" s="114"/>
      <c r="G36" s="120"/>
      <c r="H36" s="21" t="s">
        <v>22</v>
      </c>
      <c r="I36" s="35" t="s">
        <v>53</v>
      </c>
      <c r="J36" s="97"/>
      <c r="K36" s="99"/>
      <c r="L36" s="97"/>
      <c r="M36" s="170"/>
      <c r="N36" s="97"/>
      <c r="O36" s="170"/>
      <c r="P36" s="97"/>
      <c r="Q36" s="170"/>
      <c r="R36" s="81"/>
      <c r="S36" s="82"/>
    </row>
    <row r="37" spans="1:19" ht="12.75">
      <c r="A37" s="17"/>
      <c r="B37" s="18"/>
      <c r="C37" s="120">
        <v>3.2</v>
      </c>
      <c r="D37" s="12" t="s">
        <v>70</v>
      </c>
      <c r="E37" s="36"/>
      <c r="F37" s="114"/>
      <c r="G37" s="120">
        <v>3.2</v>
      </c>
      <c r="H37" s="21" t="s">
        <v>74</v>
      </c>
      <c r="I37" s="35"/>
      <c r="J37" s="91"/>
      <c r="K37" s="91"/>
      <c r="L37" s="91"/>
      <c r="M37" s="169"/>
      <c r="N37" s="91"/>
      <c r="O37" s="169"/>
      <c r="P37" s="91"/>
      <c r="Q37" s="169"/>
      <c r="R37" s="91"/>
      <c r="S37" s="96"/>
    </row>
    <row r="38" spans="1:19" ht="12.75">
      <c r="A38" s="17"/>
      <c r="B38" s="18"/>
      <c r="C38" s="12"/>
      <c r="D38" s="12" t="s">
        <v>14</v>
      </c>
      <c r="E38" s="33" t="s">
        <v>50</v>
      </c>
      <c r="F38" s="114"/>
      <c r="G38" s="120"/>
      <c r="H38" s="12" t="s">
        <v>14</v>
      </c>
      <c r="I38" s="33" t="s">
        <v>50</v>
      </c>
      <c r="J38" s="97"/>
      <c r="K38" s="98"/>
      <c r="L38" s="97"/>
      <c r="M38" s="170"/>
      <c r="N38" s="97"/>
      <c r="O38" s="170"/>
      <c r="P38" s="97"/>
      <c r="Q38" s="170"/>
      <c r="R38" s="81"/>
      <c r="S38" s="82"/>
    </row>
    <row r="39" spans="1:19" ht="12.75">
      <c r="A39" s="17"/>
      <c r="B39" s="18"/>
      <c r="C39" s="12"/>
      <c r="D39" s="12" t="s">
        <v>15</v>
      </c>
      <c r="E39" s="33" t="s">
        <v>51</v>
      </c>
      <c r="F39" s="114"/>
      <c r="G39" s="12"/>
      <c r="H39" s="12" t="s">
        <v>15</v>
      </c>
      <c r="I39" s="33" t="s">
        <v>51</v>
      </c>
      <c r="J39" s="97"/>
      <c r="K39" s="98"/>
      <c r="L39" s="97"/>
      <c r="M39" s="170"/>
      <c r="N39" s="97"/>
      <c r="O39" s="170"/>
      <c r="P39" s="97"/>
      <c r="Q39" s="170"/>
      <c r="R39" s="81"/>
      <c r="S39" s="82"/>
    </row>
    <row r="40" spans="1:19" ht="12.75">
      <c r="A40" s="17"/>
      <c r="B40" s="18"/>
      <c r="C40" s="12"/>
      <c r="D40" s="12" t="s">
        <v>16</v>
      </c>
      <c r="E40" s="33" t="s">
        <v>12</v>
      </c>
      <c r="F40" s="114"/>
      <c r="G40" s="12"/>
      <c r="H40" s="12" t="s">
        <v>16</v>
      </c>
      <c r="I40" s="33" t="s">
        <v>12</v>
      </c>
      <c r="J40" s="97"/>
      <c r="K40" s="98"/>
      <c r="L40" s="97"/>
      <c r="M40" s="170"/>
      <c r="N40" s="97"/>
      <c r="O40" s="170"/>
      <c r="P40" s="97"/>
      <c r="Q40" s="170"/>
      <c r="R40" s="81"/>
      <c r="S40" s="82"/>
    </row>
    <row r="41" spans="1:19" ht="12.75">
      <c r="A41" s="17"/>
      <c r="B41" s="18"/>
      <c r="C41" s="12"/>
      <c r="D41" s="21" t="s">
        <v>17</v>
      </c>
      <c r="E41" s="35" t="s">
        <v>52</v>
      </c>
      <c r="F41" s="114"/>
      <c r="G41" s="12"/>
      <c r="H41" s="21" t="s">
        <v>17</v>
      </c>
      <c r="I41" s="35" t="s">
        <v>52</v>
      </c>
      <c r="J41" s="97"/>
      <c r="K41" s="98"/>
      <c r="L41" s="97"/>
      <c r="M41" s="170"/>
      <c r="N41" s="97"/>
      <c r="O41" s="170"/>
      <c r="P41" s="97"/>
      <c r="Q41" s="170"/>
      <c r="R41" s="81"/>
      <c r="S41" s="82"/>
    </row>
    <row r="42" spans="1:19" ht="12.75">
      <c r="A42" s="17"/>
      <c r="B42" s="18"/>
      <c r="C42" s="12"/>
      <c r="D42" s="21" t="s">
        <v>18</v>
      </c>
      <c r="E42" s="35" t="s">
        <v>55</v>
      </c>
      <c r="F42" s="114"/>
      <c r="G42" s="12"/>
      <c r="H42" s="21" t="s">
        <v>18</v>
      </c>
      <c r="I42" s="35" t="s">
        <v>55</v>
      </c>
      <c r="J42" s="97"/>
      <c r="K42" s="98"/>
      <c r="L42" s="97"/>
      <c r="M42" s="170"/>
      <c r="N42" s="97"/>
      <c r="O42" s="170"/>
      <c r="P42" s="97"/>
      <c r="Q42" s="170"/>
      <c r="R42" s="81"/>
      <c r="S42" s="82"/>
    </row>
    <row r="43" spans="1:19" ht="12.75">
      <c r="A43" s="28"/>
      <c r="B43" s="29"/>
      <c r="C43" s="10"/>
      <c r="D43" s="30" t="s">
        <v>22</v>
      </c>
      <c r="E43" s="35" t="s">
        <v>53</v>
      </c>
      <c r="F43" s="29"/>
      <c r="G43" s="8"/>
      <c r="H43" s="21" t="s">
        <v>22</v>
      </c>
      <c r="I43" s="35" t="s">
        <v>53</v>
      </c>
      <c r="J43" s="97"/>
      <c r="K43" s="99"/>
      <c r="L43" s="97"/>
      <c r="M43" s="170"/>
      <c r="N43" s="97"/>
      <c r="O43" s="170"/>
      <c r="P43" s="97"/>
      <c r="Q43" s="170"/>
      <c r="R43" s="81"/>
      <c r="S43" s="82"/>
    </row>
    <row r="44" spans="1:19" ht="12.75">
      <c r="A44" s="41"/>
      <c r="B44" s="49"/>
      <c r="C44" s="8"/>
      <c r="D44" s="8"/>
      <c r="E44" s="50"/>
      <c r="F44" s="121"/>
      <c r="G44" s="54"/>
      <c r="H44" s="54"/>
      <c r="I44" s="13"/>
      <c r="J44" s="89"/>
      <c r="K44" s="90"/>
      <c r="L44" s="83"/>
      <c r="M44" s="85"/>
      <c r="N44" s="83"/>
      <c r="O44" s="85"/>
      <c r="P44" s="83"/>
      <c r="Q44" s="85"/>
      <c r="R44" s="83"/>
      <c r="S44" s="85"/>
    </row>
    <row r="45" spans="1:19" ht="12.75">
      <c r="A45" s="41"/>
      <c r="B45" s="42" t="s">
        <v>29</v>
      </c>
      <c r="C45" s="8" t="s">
        <v>105</v>
      </c>
      <c r="D45" s="8"/>
      <c r="E45" s="50"/>
      <c r="F45" s="51" t="s">
        <v>29</v>
      </c>
      <c r="G45" s="10" t="s">
        <v>106</v>
      </c>
      <c r="H45" s="10"/>
      <c r="I45" s="10"/>
      <c r="J45" s="76"/>
      <c r="K45" s="77"/>
      <c r="L45" s="76"/>
      <c r="M45" s="78"/>
      <c r="N45" s="76"/>
      <c r="O45" s="78"/>
      <c r="P45" s="76"/>
      <c r="Q45" s="78"/>
      <c r="R45" s="76"/>
      <c r="S45" s="78"/>
    </row>
    <row r="46" spans="1:19" ht="12.75">
      <c r="A46" s="41"/>
      <c r="B46" s="49"/>
      <c r="C46" s="9"/>
      <c r="D46" s="9" t="s">
        <v>107</v>
      </c>
      <c r="E46" s="50"/>
      <c r="F46" s="55"/>
      <c r="G46" s="56"/>
      <c r="H46" s="13" t="s">
        <v>14</v>
      </c>
      <c r="I46" s="13" t="s">
        <v>111</v>
      </c>
      <c r="J46" s="102"/>
      <c r="K46" s="103"/>
      <c r="L46" s="102"/>
      <c r="M46" s="171"/>
      <c r="N46" s="102"/>
      <c r="O46" s="171"/>
      <c r="P46" s="102"/>
      <c r="Q46" s="171"/>
      <c r="R46" s="89"/>
      <c r="S46" s="104"/>
    </row>
    <row r="47" spans="1:19" ht="12.75">
      <c r="A47" s="41"/>
      <c r="B47" s="49"/>
      <c r="C47" s="9"/>
      <c r="D47" s="9" t="s">
        <v>108</v>
      </c>
      <c r="E47" s="50"/>
      <c r="F47" s="15"/>
      <c r="G47" s="11"/>
      <c r="H47" s="8" t="s">
        <v>15</v>
      </c>
      <c r="I47" s="14" t="s">
        <v>110</v>
      </c>
      <c r="J47" s="100"/>
      <c r="K47" s="101"/>
      <c r="L47" s="100"/>
      <c r="M47" s="172"/>
      <c r="N47" s="100"/>
      <c r="O47" s="172"/>
      <c r="P47" s="100"/>
      <c r="Q47" s="172"/>
      <c r="R47" s="91"/>
      <c r="S47" s="96"/>
    </row>
    <row r="48" spans="1:19" ht="12.75">
      <c r="A48" s="41"/>
      <c r="B48" s="49"/>
      <c r="C48" s="9"/>
      <c r="D48" s="9"/>
      <c r="E48" s="50"/>
      <c r="F48" s="15"/>
      <c r="G48" s="11"/>
      <c r="H48" s="14" t="s">
        <v>16</v>
      </c>
      <c r="I48" s="14" t="s">
        <v>109</v>
      </c>
      <c r="J48" s="100"/>
      <c r="K48" s="101"/>
      <c r="L48" s="181"/>
      <c r="M48" s="182"/>
      <c r="N48" s="181"/>
      <c r="O48" s="182"/>
      <c r="P48" s="181"/>
      <c r="Q48" s="182"/>
      <c r="R48" s="183"/>
      <c r="S48" s="96"/>
    </row>
    <row r="49" spans="1:19" ht="12.75">
      <c r="A49" s="28"/>
      <c r="B49" s="29" t="s">
        <v>31</v>
      </c>
      <c r="C49" s="164" t="s">
        <v>114</v>
      </c>
      <c r="D49" s="10"/>
      <c r="E49" s="58"/>
      <c r="F49" s="51" t="s">
        <v>31</v>
      </c>
      <c r="G49" s="30" t="s">
        <v>115</v>
      </c>
      <c r="H49" s="10"/>
      <c r="I49" s="10"/>
      <c r="J49" s="135"/>
      <c r="K49" s="136"/>
      <c r="L49" s="184">
        <v>5</v>
      </c>
      <c r="M49" s="185"/>
      <c r="N49" s="184"/>
      <c r="O49" s="185"/>
      <c r="P49" s="181">
        <v>5</v>
      </c>
      <c r="Q49" s="182"/>
      <c r="R49" s="186">
        <v>5</v>
      </c>
      <c r="S49" s="78"/>
    </row>
    <row r="50" spans="1:19" ht="12.75">
      <c r="A50" s="41"/>
      <c r="B50" s="49"/>
      <c r="C50" s="8"/>
      <c r="D50" s="8"/>
      <c r="E50" s="50"/>
      <c r="F50" s="134"/>
      <c r="G50" s="14"/>
      <c r="H50" s="42"/>
      <c r="I50" s="8"/>
      <c r="J50" s="93"/>
      <c r="K50" s="94"/>
      <c r="L50" s="93"/>
      <c r="M50" s="95"/>
      <c r="N50" s="93"/>
      <c r="O50" s="95"/>
      <c r="P50" s="83"/>
      <c r="Q50" s="85"/>
      <c r="R50" s="83"/>
      <c r="S50" s="85"/>
    </row>
    <row r="51" spans="1:19" ht="12.75">
      <c r="A51" s="41"/>
      <c r="B51" s="42" t="s">
        <v>32</v>
      </c>
      <c r="C51" s="8" t="s">
        <v>66</v>
      </c>
      <c r="D51" s="8"/>
      <c r="E51" s="43"/>
      <c r="F51" s="11" t="s">
        <v>32</v>
      </c>
      <c r="G51" s="14" t="s">
        <v>116</v>
      </c>
      <c r="H51" s="42"/>
      <c r="I51" s="8"/>
      <c r="J51" s="91"/>
      <c r="K51" s="92"/>
      <c r="L51" s="91"/>
      <c r="M51" s="96"/>
      <c r="N51" s="91"/>
      <c r="O51" s="96"/>
      <c r="P51" s="91"/>
      <c r="Q51" s="96"/>
      <c r="R51" s="91"/>
      <c r="S51" s="92"/>
    </row>
    <row r="52" spans="1:19" ht="12.75">
      <c r="A52" s="41"/>
      <c r="B52" s="8"/>
      <c r="C52" s="14" t="s">
        <v>67</v>
      </c>
      <c r="D52" s="8"/>
      <c r="E52" s="43"/>
      <c r="F52" s="115"/>
      <c r="G52" s="116" t="s">
        <v>36</v>
      </c>
      <c r="H52" s="117" t="s">
        <v>117</v>
      </c>
      <c r="I52" s="117"/>
      <c r="J52" s="105"/>
      <c r="K52" s="106"/>
      <c r="L52" s="97">
        <v>1</v>
      </c>
      <c r="M52" s="173"/>
      <c r="N52" s="105"/>
      <c r="O52" s="173"/>
      <c r="P52" s="105"/>
      <c r="Q52" s="173"/>
      <c r="R52" s="180">
        <v>1</v>
      </c>
      <c r="S52" s="82"/>
    </row>
    <row r="53" spans="1:19" ht="12.75">
      <c r="A53" s="41"/>
      <c r="B53" s="8"/>
      <c r="C53" s="14"/>
      <c r="D53" s="8"/>
      <c r="E53" s="43"/>
      <c r="F53" s="115"/>
      <c r="G53" s="118">
        <v>6.2</v>
      </c>
      <c r="H53" s="117" t="s">
        <v>65</v>
      </c>
      <c r="I53" s="117"/>
      <c r="J53" s="105"/>
      <c r="K53" s="99"/>
      <c r="L53" s="105"/>
      <c r="M53" s="173"/>
      <c r="N53" s="105"/>
      <c r="O53" s="173"/>
      <c r="P53" s="105"/>
      <c r="Q53" s="173"/>
      <c r="R53" s="81"/>
      <c r="S53" s="162"/>
    </row>
    <row r="54" spans="1:19" s="159" customFormat="1" ht="13.5" thickBot="1">
      <c r="A54" s="44"/>
      <c r="B54" s="7"/>
      <c r="C54" s="7"/>
      <c r="D54" s="7"/>
      <c r="E54" s="154"/>
      <c r="F54" s="163"/>
      <c r="G54" s="165">
        <v>6.3</v>
      </c>
      <c r="H54" s="166" t="s">
        <v>68</v>
      </c>
      <c r="I54" s="166"/>
      <c r="J54" s="110"/>
      <c r="K54" s="111"/>
      <c r="L54" s="110"/>
      <c r="M54" s="174"/>
      <c r="N54" s="110"/>
      <c r="O54" s="174"/>
      <c r="P54" s="110"/>
      <c r="Q54" s="174"/>
      <c r="R54" s="112"/>
      <c r="S54" s="113"/>
    </row>
    <row r="55" spans="1:19" ht="12.75">
      <c r="A55" s="41"/>
      <c r="B55" s="42" t="s">
        <v>45</v>
      </c>
      <c r="C55" s="14" t="s">
        <v>25</v>
      </c>
      <c r="D55" s="14"/>
      <c r="E55" s="50"/>
      <c r="F55" s="51" t="s">
        <v>45</v>
      </c>
      <c r="G55" s="10" t="s">
        <v>87</v>
      </c>
      <c r="H55" s="10"/>
      <c r="I55" s="10"/>
      <c r="J55" s="76"/>
      <c r="K55" s="122"/>
      <c r="L55" s="76"/>
      <c r="M55" s="122"/>
      <c r="N55" s="76"/>
      <c r="O55" s="122"/>
      <c r="P55" s="76"/>
      <c r="Q55" s="122"/>
      <c r="R55" s="76"/>
      <c r="S55" s="78"/>
    </row>
    <row r="56" spans="1:19" s="147" customFormat="1" ht="13.5" thickBot="1">
      <c r="A56" s="44"/>
      <c r="B56" s="45"/>
      <c r="C56" s="160">
        <v>7.1</v>
      </c>
      <c r="D56" s="153" t="s">
        <v>104</v>
      </c>
      <c r="E56" s="161"/>
      <c r="F56" s="155"/>
      <c r="G56" s="149">
        <v>7.1</v>
      </c>
      <c r="H56" s="153" t="s">
        <v>104</v>
      </c>
      <c r="I56" s="161"/>
      <c r="J56" s="156"/>
      <c r="K56" s="157"/>
      <c r="L56" s="156"/>
      <c r="M56" s="178"/>
      <c r="N56" s="156"/>
      <c r="O56" s="157"/>
      <c r="P56" s="156"/>
      <c r="Q56" s="157"/>
      <c r="R56" s="156"/>
      <c r="S56" s="158"/>
    </row>
    <row r="57" spans="1:19" ht="12.75">
      <c r="A57" s="41"/>
      <c r="B57" s="42"/>
      <c r="C57" s="14"/>
      <c r="D57" s="14" t="s">
        <v>14</v>
      </c>
      <c r="E57" s="43" t="s">
        <v>100</v>
      </c>
      <c r="F57" s="51"/>
      <c r="G57" s="10"/>
      <c r="H57" s="14" t="s">
        <v>14</v>
      </c>
      <c r="I57" s="43" t="s">
        <v>100</v>
      </c>
      <c r="J57" s="76"/>
      <c r="K57" s="148"/>
      <c r="L57" s="76"/>
      <c r="M57" s="148"/>
      <c r="N57" s="76"/>
      <c r="O57" s="148"/>
      <c r="P57" s="76"/>
      <c r="Q57" s="148"/>
      <c r="R57" s="76"/>
      <c r="S57" s="78"/>
    </row>
    <row r="58" spans="1:19" s="147" customFormat="1" ht="13.5" thickBot="1">
      <c r="A58" s="44"/>
      <c r="B58" s="45"/>
      <c r="C58" s="153"/>
      <c r="D58" s="153" t="s">
        <v>15</v>
      </c>
      <c r="E58" s="154" t="s">
        <v>102</v>
      </c>
      <c r="F58" s="155"/>
      <c r="G58" s="7"/>
      <c r="H58" s="153" t="s">
        <v>15</v>
      </c>
      <c r="I58" s="154" t="s">
        <v>102</v>
      </c>
      <c r="J58" s="156"/>
      <c r="K58" s="157"/>
      <c r="L58" s="156"/>
      <c r="M58" s="157"/>
      <c r="N58" s="156"/>
      <c r="O58" s="157"/>
      <c r="P58" s="156"/>
      <c r="Q58" s="157"/>
      <c r="R58" s="156"/>
      <c r="S58" s="158"/>
    </row>
    <row r="59" spans="1:19" ht="12.75">
      <c r="A59" s="28"/>
      <c r="B59" s="29"/>
      <c r="C59" s="29" t="s">
        <v>46</v>
      </c>
      <c r="D59" s="30" t="s">
        <v>85</v>
      </c>
      <c r="E59" s="58"/>
      <c r="F59" s="137"/>
      <c r="G59" s="152">
        <v>7.2</v>
      </c>
      <c r="H59" s="30" t="s">
        <v>86</v>
      </c>
      <c r="I59" s="31"/>
      <c r="J59" s="108"/>
      <c r="K59" s="119"/>
      <c r="L59" s="108"/>
      <c r="M59" s="109"/>
      <c r="N59" s="108"/>
      <c r="O59" s="109"/>
      <c r="P59" s="108"/>
      <c r="Q59" s="109"/>
      <c r="R59" s="108"/>
      <c r="S59" s="119"/>
    </row>
    <row r="60" spans="1:19" ht="12.75">
      <c r="A60" s="17"/>
      <c r="B60" s="18"/>
      <c r="C60" s="21"/>
      <c r="D60" s="21" t="s">
        <v>14</v>
      </c>
      <c r="E60" s="33" t="s">
        <v>58</v>
      </c>
      <c r="F60" s="34"/>
      <c r="G60" s="21"/>
      <c r="H60" s="21" t="s">
        <v>14</v>
      </c>
      <c r="I60" s="33" t="s">
        <v>112</v>
      </c>
      <c r="J60" s="79"/>
      <c r="K60" s="80"/>
      <c r="L60" s="79"/>
      <c r="M60" s="167"/>
      <c r="N60" s="79"/>
      <c r="O60" s="167"/>
      <c r="P60" s="79"/>
      <c r="Q60" s="167"/>
      <c r="R60" s="81"/>
      <c r="S60" s="82"/>
    </row>
    <row r="61" spans="1:19" s="147" customFormat="1" ht="13.5" thickBot="1">
      <c r="A61" s="140"/>
      <c r="B61" s="141"/>
      <c r="C61" s="142"/>
      <c r="D61" s="142" t="s">
        <v>15</v>
      </c>
      <c r="E61" s="143" t="s">
        <v>59</v>
      </c>
      <c r="F61" s="144"/>
      <c r="G61" s="142"/>
      <c r="H61" s="142" t="s">
        <v>15</v>
      </c>
      <c r="I61" s="143" t="s">
        <v>59</v>
      </c>
      <c r="J61" s="145"/>
      <c r="K61" s="146"/>
      <c r="L61" s="145"/>
      <c r="M61" s="175"/>
      <c r="N61" s="145"/>
      <c r="O61" s="175"/>
      <c r="P61" s="145"/>
      <c r="Q61" s="175"/>
      <c r="R61" s="112"/>
      <c r="S61" s="113"/>
    </row>
    <row r="62" spans="1:19" ht="12.75">
      <c r="A62" s="28"/>
      <c r="B62" s="29"/>
      <c r="C62" s="30"/>
      <c r="D62" s="30" t="s">
        <v>16</v>
      </c>
      <c r="E62" s="32" t="s">
        <v>44</v>
      </c>
      <c r="F62" s="137"/>
      <c r="G62" s="30"/>
      <c r="H62" s="30" t="s">
        <v>16</v>
      </c>
      <c r="I62" s="32" t="s">
        <v>44</v>
      </c>
      <c r="J62" s="138"/>
      <c r="K62" s="139"/>
      <c r="L62" s="138"/>
      <c r="M62" s="176"/>
      <c r="N62" s="138"/>
      <c r="O62" s="176"/>
      <c r="P62" s="138"/>
      <c r="Q62" s="176"/>
      <c r="R62" s="108"/>
      <c r="S62" s="109"/>
    </row>
    <row r="63" spans="1:19" ht="12.75">
      <c r="A63" s="17"/>
      <c r="B63" s="18"/>
      <c r="C63" s="21"/>
      <c r="D63" s="21" t="s">
        <v>17</v>
      </c>
      <c r="E63" s="33" t="s">
        <v>82</v>
      </c>
      <c r="F63" s="34"/>
      <c r="G63" s="21"/>
      <c r="H63" s="21" t="s">
        <v>17</v>
      </c>
      <c r="I63" s="33" t="s">
        <v>82</v>
      </c>
      <c r="J63" s="79"/>
      <c r="K63" s="80"/>
      <c r="L63" s="79"/>
      <c r="M63" s="167"/>
      <c r="N63" s="79"/>
      <c r="O63" s="80"/>
      <c r="P63" s="79"/>
      <c r="Q63" s="167"/>
      <c r="R63" s="81"/>
      <c r="S63" s="82"/>
    </row>
    <row r="64" spans="1:19" ht="12.75">
      <c r="A64" s="17"/>
      <c r="B64" s="18"/>
      <c r="C64" s="151">
        <v>7.3</v>
      </c>
      <c r="D64" s="21" t="s">
        <v>83</v>
      </c>
      <c r="E64" s="33"/>
      <c r="F64" s="34"/>
      <c r="G64" s="151">
        <v>7.3</v>
      </c>
      <c r="H64" s="21" t="s">
        <v>88</v>
      </c>
      <c r="I64" s="12"/>
      <c r="J64" s="81"/>
      <c r="K64" s="86"/>
      <c r="L64" s="81"/>
      <c r="M64" s="82"/>
      <c r="N64" s="81"/>
      <c r="O64" s="86"/>
      <c r="P64" s="81"/>
      <c r="Q64" s="82"/>
      <c r="R64" s="81"/>
      <c r="S64" s="86"/>
    </row>
    <row r="65" spans="1:19" ht="12.75">
      <c r="A65" s="17"/>
      <c r="B65" s="18"/>
      <c r="C65" s="21"/>
      <c r="D65" s="21" t="s">
        <v>14</v>
      </c>
      <c r="E65" s="33" t="s">
        <v>58</v>
      </c>
      <c r="F65" s="34"/>
      <c r="G65" s="21"/>
      <c r="H65" s="21" t="s">
        <v>14</v>
      </c>
      <c r="I65" s="33" t="s">
        <v>112</v>
      </c>
      <c r="J65" s="79"/>
      <c r="K65" s="80"/>
      <c r="L65" s="79"/>
      <c r="M65" s="167"/>
      <c r="N65" s="79"/>
      <c r="O65" s="80"/>
      <c r="P65" s="79"/>
      <c r="Q65" s="167"/>
      <c r="R65" s="81"/>
      <c r="S65" s="82"/>
    </row>
    <row r="66" spans="1:19" ht="12.75">
      <c r="A66" s="17"/>
      <c r="B66" s="18"/>
      <c r="C66" s="21"/>
      <c r="D66" s="21" t="s">
        <v>15</v>
      </c>
      <c r="E66" s="33" t="s">
        <v>59</v>
      </c>
      <c r="F66" s="34"/>
      <c r="G66" s="21"/>
      <c r="H66" s="21" t="s">
        <v>15</v>
      </c>
      <c r="I66" s="33" t="s">
        <v>59</v>
      </c>
      <c r="J66" s="79"/>
      <c r="K66" s="80"/>
      <c r="L66" s="79"/>
      <c r="M66" s="167"/>
      <c r="N66" s="79"/>
      <c r="O66" s="80"/>
      <c r="P66" s="79"/>
      <c r="Q66" s="167"/>
      <c r="R66" s="81"/>
      <c r="S66" s="82"/>
    </row>
    <row r="67" spans="1:19" ht="12.75">
      <c r="A67" s="17"/>
      <c r="B67" s="18"/>
      <c r="C67" s="21"/>
      <c r="D67" s="21" t="s">
        <v>16</v>
      </c>
      <c r="E67" s="33" t="s">
        <v>44</v>
      </c>
      <c r="F67" s="34"/>
      <c r="G67" s="21"/>
      <c r="H67" s="21" t="s">
        <v>16</v>
      </c>
      <c r="I67" s="33" t="s">
        <v>44</v>
      </c>
      <c r="J67" s="79"/>
      <c r="K67" s="80"/>
      <c r="L67" s="79"/>
      <c r="M67" s="167"/>
      <c r="N67" s="79"/>
      <c r="O67" s="80"/>
      <c r="P67" s="79"/>
      <c r="Q67" s="167"/>
      <c r="R67" s="81"/>
      <c r="S67" s="82"/>
    </row>
    <row r="68" spans="1:19" ht="12.75">
      <c r="A68" s="17"/>
      <c r="B68" s="18"/>
      <c r="C68" s="21"/>
      <c r="D68" s="21" t="s">
        <v>17</v>
      </c>
      <c r="E68" s="33" t="s">
        <v>82</v>
      </c>
      <c r="F68" s="34"/>
      <c r="G68" s="21"/>
      <c r="H68" s="21" t="s">
        <v>17</v>
      </c>
      <c r="I68" s="33" t="s">
        <v>82</v>
      </c>
      <c r="J68" s="79"/>
      <c r="K68" s="80"/>
      <c r="L68" s="79"/>
      <c r="M68" s="167"/>
      <c r="N68" s="79"/>
      <c r="O68" s="80"/>
      <c r="P68" s="79"/>
      <c r="Q68" s="167"/>
      <c r="R68" s="81"/>
      <c r="S68" s="82"/>
    </row>
    <row r="69" spans="1:19" ht="12.75">
      <c r="A69" s="17"/>
      <c r="B69" s="18"/>
      <c r="C69" s="27">
        <v>7.4</v>
      </c>
      <c r="D69" s="21" t="s">
        <v>56</v>
      </c>
      <c r="E69" s="33"/>
      <c r="F69" s="34"/>
      <c r="G69" s="18">
        <v>7.4</v>
      </c>
      <c r="H69" s="21" t="s">
        <v>97</v>
      </c>
      <c r="I69" s="12"/>
      <c r="J69" s="81"/>
      <c r="K69" s="86"/>
      <c r="L69" s="81"/>
      <c r="M69" s="82"/>
      <c r="N69" s="81"/>
      <c r="O69" s="86"/>
      <c r="P69" s="81"/>
      <c r="Q69" s="82"/>
      <c r="R69" s="81"/>
      <c r="S69" s="86"/>
    </row>
    <row r="70" spans="1:19" ht="12.75">
      <c r="A70" s="17"/>
      <c r="B70" s="18"/>
      <c r="C70" s="18"/>
      <c r="D70" s="21" t="s">
        <v>14</v>
      </c>
      <c r="E70" s="33" t="s">
        <v>57</v>
      </c>
      <c r="F70" s="34"/>
      <c r="G70" s="18"/>
      <c r="H70" s="21" t="s">
        <v>14</v>
      </c>
      <c r="I70" s="12" t="s">
        <v>91</v>
      </c>
      <c r="J70" s="105"/>
      <c r="K70" s="106"/>
      <c r="L70" s="105"/>
      <c r="M70" s="173"/>
      <c r="N70" s="105"/>
      <c r="O70" s="106"/>
      <c r="P70" s="105"/>
      <c r="Q70" s="173"/>
      <c r="R70" s="81"/>
      <c r="S70" s="82"/>
    </row>
    <row r="71" spans="1:19" ht="12.75">
      <c r="A71" s="17"/>
      <c r="B71" s="18"/>
      <c r="C71" s="18"/>
      <c r="D71" s="21" t="s">
        <v>15</v>
      </c>
      <c r="E71" s="33" t="s">
        <v>58</v>
      </c>
      <c r="F71" s="34"/>
      <c r="G71" s="18"/>
      <c r="H71" s="21" t="s">
        <v>15</v>
      </c>
      <c r="I71" s="12" t="s">
        <v>92</v>
      </c>
      <c r="J71" s="105"/>
      <c r="K71" s="106"/>
      <c r="L71" s="105"/>
      <c r="M71" s="173"/>
      <c r="N71" s="105"/>
      <c r="O71" s="106"/>
      <c r="P71" s="105"/>
      <c r="Q71" s="173"/>
      <c r="R71" s="81"/>
      <c r="S71" s="82"/>
    </row>
    <row r="72" spans="1:19" ht="12.75">
      <c r="A72" s="17"/>
      <c r="B72" s="18"/>
      <c r="C72" s="18"/>
      <c r="D72" s="21" t="s">
        <v>16</v>
      </c>
      <c r="E72" s="33" t="s">
        <v>59</v>
      </c>
      <c r="F72" s="34"/>
      <c r="G72" s="18"/>
      <c r="H72" s="21" t="s">
        <v>16</v>
      </c>
      <c r="I72" s="12" t="s">
        <v>93</v>
      </c>
      <c r="J72" s="105"/>
      <c r="K72" s="106"/>
      <c r="L72" s="105"/>
      <c r="M72" s="173"/>
      <c r="N72" s="105"/>
      <c r="O72" s="106"/>
      <c r="P72" s="105"/>
      <c r="Q72" s="173"/>
      <c r="R72" s="81"/>
      <c r="S72" s="82"/>
    </row>
    <row r="73" spans="1:19" ht="12.75">
      <c r="A73" s="17"/>
      <c r="B73" s="18"/>
      <c r="C73" s="18"/>
      <c r="D73" s="21" t="s">
        <v>17</v>
      </c>
      <c r="E73" s="33" t="s">
        <v>60</v>
      </c>
      <c r="F73" s="34"/>
      <c r="G73" s="18"/>
      <c r="H73" s="21" t="s">
        <v>17</v>
      </c>
      <c r="I73" s="12" t="s">
        <v>94</v>
      </c>
      <c r="J73" s="105"/>
      <c r="K73" s="106"/>
      <c r="L73" s="105"/>
      <c r="M73" s="173"/>
      <c r="N73" s="105"/>
      <c r="O73" s="106"/>
      <c r="P73" s="105"/>
      <c r="Q73" s="173"/>
      <c r="R73" s="81"/>
      <c r="S73" s="82"/>
    </row>
    <row r="74" spans="1:19" ht="12.75">
      <c r="A74" s="17"/>
      <c r="B74" s="18"/>
      <c r="C74" s="18" t="s">
        <v>84</v>
      </c>
      <c r="D74" s="21" t="s">
        <v>62</v>
      </c>
      <c r="E74" s="33"/>
      <c r="F74" s="34"/>
      <c r="G74" s="18" t="s">
        <v>84</v>
      </c>
      <c r="H74" s="21" t="s">
        <v>61</v>
      </c>
      <c r="I74" s="12"/>
      <c r="J74" s="105"/>
      <c r="K74" s="106"/>
      <c r="L74" s="105"/>
      <c r="M74" s="173"/>
      <c r="N74" s="105"/>
      <c r="O74" s="106"/>
      <c r="P74" s="105"/>
      <c r="Q74" s="106"/>
      <c r="R74" s="81"/>
      <c r="S74" s="82"/>
    </row>
    <row r="75" spans="1:19" ht="12.75">
      <c r="A75" s="17"/>
      <c r="B75" s="18"/>
      <c r="C75" s="18" t="s">
        <v>98</v>
      </c>
      <c r="D75" s="21" t="s">
        <v>63</v>
      </c>
      <c r="E75" s="33"/>
      <c r="F75" s="34"/>
      <c r="G75" s="18" t="s">
        <v>98</v>
      </c>
      <c r="H75" s="21" t="s">
        <v>64</v>
      </c>
      <c r="I75" s="12"/>
      <c r="J75" s="105"/>
      <c r="K75" s="107"/>
      <c r="L75" s="105"/>
      <c r="M75" s="107"/>
      <c r="N75" s="105"/>
      <c r="O75" s="107"/>
      <c r="P75" s="105"/>
      <c r="Q75" s="107"/>
      <c r="R75" s="81"/>
      <c r="S75" s="82"/>
    </row>
    <row r="76" spans="1:19" ht="12.75">
      <c r="A76" s="41"/>
      <c r="B76" s="42"/>
      <c r="C76" s="9">
        <v>7.7</v>
      </c>
      <c r="D76" s="14" t="s">
        <v>103</v>
      </c>
      <c r="E76" s="43"/>
      <c r="F76" s="55"/>
      <c r="G76" s="150">
        <v>7.7</v>
      </c>
      <c r="H76" s="14" t="s">
        <v>103</v>
      </c>
      <c r="I76" s="13"/>
      <c r="J76" s="124"/>
      <c r="K76" s="125"/>
      <c r="L76" s="124"/>
      <c r="M76" s="125"/>
      <c r="N76" s="124"/>
      <c r="O76" s="125"/>
      <c r="P76" s="124"/>
      <c r="Q76" s="125"/>
      <c r="R76" s="83"/>
      <c r="S76" s="85"/>
    </row>
    <row r="77" spans="1:19" ht="12.75">
      <c r="A77" s="28"/>
      <c r="B77" s="29"/>
      <c r="C77" s="10"/>
      <c r="D77" s="30" t="s">
        <v>14</v>
      </c>
      <c r="E77" s="32" t="s">
        <v>100</v>
      </c>
      <c r="F77" s="15"/>
      <c r="G77" s="42"/>
      <c r="H77" s="30" t="s">
        <v>14</v>
      </c>
      <c r="I77" s="32" t="s">
        <v>100</v>
      </c>
      <c r="J77" s="132"/>
      <c r="K77" s="133"/>
      <c r="L77" s="177"/>
      <c r="M77" s="133"/>
      <c r="N77" s="132"/>
      <c r="O77" s="133"/>
      <c r="P77" s="132"/>
      <c r="Q77" s="133"/>
      <c r="R77" s="93"/>
      <c r="S77" s="95"/>
    </row>
    <row r="78" spans="1:19" ht="12.75">
      <c r="A78" s="41"/>
      <c r="B78" s="42"/>
      <c r="C78" s="42"/>
      <c r="D78" s="14" t="s">
        <v>15</v>
      </c>
      <c r="E78" s="43" t="s">
        <v>102</v>
      </c>
      <c r="F78" s="123"/>
      <c r="G78" s="54"/>
      <c r="H78" s="14" t="s">
        <v>15</v>
      </c>
      <c r="I78" s="43" t="s">
        <v>102</v>
      </c>
      <c r="J78" s="83"/>
      <c r="K78" s="128"/>
      <c r="L78" s="83"/>
      <c r="M78" s="128"/>
      <c r="N78" s="83"/>
      <c r="O78" s="128"/>
      <c r="P78" s="83"/>
      <c r="Q78" s="128"/>
      <c r="R78" s="83"/>
      <c r="S78" s="85"/>
    </row>
    <row r="79" spans="1:19" ht="12.75">
      <c r="A79" s="41"/>
      <c r="B79" s="42" t="s">
        <v>75</v>
      </c>
      <c r="C79" s="8" t="s">
        <v>76</v>
      </c>
      <c r="D79" s="14"/>
      <c r="E79" s="43"/>
      <c r="F79" s="127" t="s">
        <v>75</v>
      </c>
      <c r="G79" s="8" t="s">
        <v>77</v>
      </c>
      <c r="H79" s="14"/>
      <c r="I79" s="8"/>
      <c r="J79" s="93"/>
      <c r="K79" s="129"/>
      <c r="L79" s="93"/>
      <c r="M79" s="129"/>
      <c r="N79" s="93"/>
      <c r="O79" s="129"/>
      <c r="P79" s="93"/>
      <c r="Q79" s="129"/>
      <c r="R79" s="93"/>
      <c r="S79" s="95"/>
    </row>
    <row r="80" spans="1:19" ht="12.75">
      <c r="A80" s="41"/>
      <c r="B80" s="42"/>
      <c r="C80" s="42"/>
      <c r="D80" s="14"/>
      <c r="E80" s="43"/>
      <c r="F80" s="15"/>
      <c r="G80" s="8" t="s">
        <v>78</v>
      </c>
      <c r="H80" s="14"/>
      <c r="I80" s="8"/>
      <c r="J80" s="91"/>
      <c r="K80" s="130"/>
      <c r="L80" s="91"/>
      <c r="M80" s="130"/>
      <c r="N80" s="91"/>
      <c r="O80" s="130"/>
      <c r="P80" s="91"/>
      <c r="Q80" s="130"/>
      <c r="R80" s="91"/>
      <c r="S80" s="96"/>
    </row>
    <row r="81" spans="1:19" ht="12.75">
      <c r="A81" s="41"/>
      <c r="B81" s="42"/>
      <c r="C81" s="42"/>
      <c r="D81" s="14"/>
      <c r="E81" s="43"/>
      <c r="F81" s="123"/>
      <c r="G81" s="54" t="s">
        <v>79</v>
      </c>
      <c r="H81" s="53" t="s">
        <v>80</v>
      </c>
      <c r="I81" s="13"/>
      <c r="J81" s="124"/>
      <c r="K81" s="125"/>
      <c r="L81" s="124"/>
      <c r="M81" s="125"/>
      <c r="N81" s="124"/>
      <c r="O81" s="125"/>
      <c r="P81" s="124"/>
      <c r="Q81" s="125"/>
      <c r="R81" s="81"/>
      <c r="S81" s="82"/>
    </row>
    <row r="82" spans="1:19" ht="12.75">
      <c r="A82" s="41"/>
      <c r="B82" s="42"/>
      <c r="C82" s="42"/>
      <c r="D82" s="14"/>
      <c r="E82" s="43"/>
      <c r="F82" s="123"/>
      <c r="G82" s="54" t="s">
        <v>95</v>
      </c>
      <c r="H82" s="53" t="s">
        <v>81</v>
      </c>
      <c r="I82" s="13"/>
      <c r="J82" s="124"/>
      <c r="K82" s="125"/>
      <c r="L82" s="124"/>
      <c r="M82" s="125"/>
      <c r="N82" s="124"/>
      <c r="O82" s="125"/>
      <c r="P82" s="124"/>
      <c r="Q82" s="125"/>
      <c r="R82" s="83"/>
      <c r="S82" s="85"/>
    </row>
    <row r="83" spans="1:19" ht="13.5" thickBot="1">
      <c r="A83" s="44"/>
      <c r="B83" s="7"/>
      <c r="C83" s="45"/>
      <c r="D83" s="7"/>
      <c r="E83" s="46"/>
      <c r="F83" s="25"/>
      <c r="G83" s="126">
        <v>8.3</v>
      </c>
      <c r="H83" s="25" t="s">
        <v>96</v>
      </c>
      <c r="I83" s="25"/>
      <c r="J83" s="110"/>
      <c r="K83" s="111"/>
      <c r="L83" s="110"/>
      <c r="M83" s="111"/>
      <c r="N83" s="110"/>
      <c r="O83" s="111"/>
      <c r="P83" s="110"/>
      <c r="Q83" s="111"/>
      <c r="R83" s="112"/>
      <c r="S83" s="113"/>
    </row>
    <row r="84" spans="1:19" ht="12.75">
      <c r="A84" s="16"/>
      <c r="B84" s="8"/>
      <c r="C84" s="14"/>
      <c r="D84" s="14"/>
      <c r="E84" s="8"/>
      <c r="F84" s="15"/>
      <c r="G84" s="14"/>
      <c r="H84" s="14"/>
      <c r="I84" s="8"/>
      <c r="J84" s="8"/>
      <c r="K84" s="8"/>
      <c r="L84" s="8"/>
      <c r="M84" s="8"/>
      <c r="N84" s="8"/>
      <c r="O84" s="8"/>
      <c r="P84" s="8"/>
      <c r="Q84" s="8"/>
      <c r="R84" s="8"/>
      <c r="S84" s="131"/>
    </row>
    <row r="85" spans="1:19" ht="12.75">
      <c r="A85" s="8"/>
      <c r="B85" s="1051"/>
      <c r="C85" s="1051"/>
      <c r="D85" s="1051"/>
      <c r="E85" s="1051"/>
      <c r="F85" s="1051"/>
      <c r="G85" s="1051"/>
      <c r="H85" s="1051"/>
      <c r="I85" s="1051"/>
      <c r="J85" s="2"/>
      <c r="K85" s="2"/>
      <c r="L85" s="2"/>
      <c r="M85" s="2"/>
      <c r="N85" s="2"/>
      <c r="O85" s="2"/>
      <c r="P85" s="2"/>
      <c r="Q85" s="2"/>
      <c r="R85" s="2"/>
      <c r="S85" s="2"/>
    </row>
  </sheetData>
  <sheetProtection password="C1BC" sheet="1"/>
  <mergeCells count="12">
    <mergeCell ref="F11:I11"/>
    <mergeCell ref="B85:I85"/>
    <mergeCell ref="A10:E10"/>
    <mergeCell ref="F10:I10"/>
    <mergeCell ref="J10:K10"/>
    <mergeCell ref="P10:Q10"/>
    <mergeCell ref="G1:O1"/>
    <mergeCell ref="G3:O3"/>
    <mergeCell ref="G6:O6"/>
    <mergeCell ref="N10:O10"/>
    <mergeCell ref="L10:M10"/>
    <mergeCell ref="R10:S10"/>
  </mergeCells>
  <printOptions/>
  <pageMargins left="1.25" right="0.75" top="0.8" bottom="0.6" header="0.5" footer="0.25"/>
  <pageSetup horizontalDpi="600" verticalDpi="600" orientation="landscape" paperSize="5" scale="7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7"/>
  <sheetViews>
    <sheetView zoomScale="75" zoomScaleNormal="75" zoomScalePageLayoutView="0" workbookViewId="0" topLeftCell="A1">
      <pane xSplit="8" ySplit="12" topLeftCell="I46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Q65" sqref="Q65"/>
    </sheetView>
  </sheetViews>
  <sheetFormatPr defaultColWidth="9.140625" defaultRowHeight="12.75"/>
  <cols>
    <col min="1" max="1" width="0.9921875" style="187" customWidth="1"/>
    <col min="2" max="3" width="3.421875" style="187" customWidth="1"/>
    <col min="4" max="4" width="32.140625" style="187" customWidth="1"/>
    <col min="5" max="5" width="4.57421875" style="187" customWidth="1"/>
    <col min="6" max="6" width="5.7109375" style="187" customWidth="1"/>
    <col min="7" max="7" width="5.28125" style="187" customWidth="1"/>
    <col min="8" max="8" width="37.140625" style="187" customWidth="1"/>
    <col min="9" max="9" width="11.57421875" style="187" customWidth="1"/>
    <col min="10" max="10" width="10.28125" style="187" customWidth="1"/>
    <col min="11" max="11" width="11.57421875" style="187" customWidth="1"/>
    <col min="12" max="12" width="11.28125" style="187" customWidth="1"/>
    <col min="13" max="13" width="11.57421875" style="378" customWidth="1"/>
    <col min="14" max="14" width="10.57421875" style="378" customWidth="1"/>
    <col min="15" max="15" width="11.00390625" style="187" customWidth="1"/>
    <col min="16" max="17" width="11.57421875" style="187" customWidth="1"/>
    <col min="18" max="18" width="12.421875" style="187" customWidth="1"/>
    <col min="19" max="19" width="11.57421875" style="187" customWidth="1"/>
    <col min="20" max="20" width="41.140625" style="187" customWidth="1"/>
    <col min="21" max="16384" width="9.140625" style="187" customWidth="1"/>
  </cols>
  <sheetData>
    <row r="1" spans="2:18" ht="12.75">
      <c r="B1" s="188"/>
      <c r="C1" s="188"/>
      <c r="D1" s="189"/>
      <c r="E1" s="189"/>
      <c r="F1" s="189"/>
      <c r="G1" s="1062" t="s">
        <v>41</v>
      </c>
      <c r="H1" s="1062"/>
      <c r="I1" s="1062"/>
      <c r="J1" s="1062"/>
      <c r="K1" s="1062"/>
      <c r="L1" s="1062"/>
      <c r="M1" s="1062"/>
      <c r="N1" s="191"/>
      <c r="O1" s="192"/>
      <c r="P1" s="192"/>
      <c r="Q1" s="192"/>
      <c r="R1" s="193" t="s">
        <v>127</v>
      </c>
    </row>
    <row r="2" spans="1:17" ht="12.75">
      <c r="A2" s="192"/>
      <c r="B2" s="189"/>
      <c r="C2" s="189"/>
      <c r="D2" s="189"/>
      <c r="E2" s="189"/>
      <c r="F2" s="189"/>
      <c r="G2" s="189"/>
      <c r="H2" s="189"/>
      <c r="I2" s="192"/>
      <c r="J2" s="192"/>
      <c r="K2" s="192"/>
      <c r="L2" s="192"/>
      <c r="M2" s="191"/>
      <c r="N2" s="191"/>
      <c r="O2" s="192"/>
      <c r="P2" s="192"/>
      <c r="Q2" s="192"/>
    </row>
    <row r="3" spans="1:17" ht="15.75">
      <c r="A3" s="192"/>
      <c r="B3" s="190"/>
      <c r="C3" s="190"/>
      <c r="D3" s="190"/>
      <c r="E3" s="190"/>
      <c r="F3" s="190"/>
      <c r="G3" s="194" t="s">
        <v>128</v>
      </c>
      <c r="H3" s="194"/>
      <c r="I3" s="194"/>
      <c r="J3" s="194"/>
      <c r="K3" s="194"/>
      <c r="L3" s="194"/>
      <c r="M3" s="195"/>
      <c r="N3" s="191"/>
      <c r="O3" s="192"/>
      <c r="P3" s="192"/>
      <c r="Q3" s="192"/>
    </row>
    <row r="4" spans="1:18" ht="12.75">
      <c r="A4" s="1062"/>
      <c r="B4" s="1062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</row>
    <row r="5" spans="1:18" ht="12.75">
      <c r="A5" s="192" t="s">
        <v>113</v>
      </c>
      <c r="B5" s="192"/>
      <c r="C5" s="192"/>
      <c r="D5" s="192"/>
      <c r="E5" s="196"/>
      <c r="F5" s="196"/>
      <c r="G5" s="196"/>
      <c r="H5" s="189"/>
      <c r="I5" s="192"/>
      <c r="J5" s="192"/>
      <c r="K5" s="192"/>
      <c r="L5" s="192"/>
      <c r="M5" s="191"/>
      <c r="N5" s="191"/>
      <c r="O5" s="192"/>
      <c r="P5" s="192" t="s">
        <v>129</v>
      </c>
      <c r="Q5" s="192"/>
      <c r="R5" s="192"/>
    </row>
    <row r="6" spans="1:18" ht="12.75">
      <c r="A6" s="192" t="s">
        <v>130</v>
      </c>
      <c r="B6" s="192"/>
      <c r="C6" s="192"/>
      <c r="D6" s="192"/>
      <c r="E6" s="196"/>
      <c r="F6" s="196"/>
      <c r="G6" s="196"/>
      <c r="H6" s="197"/>
      <c r="I6" s="192"/>
      <c r="J6" s="192"/>
      <c r="K6" s="192"/>
      <c r="L6" s="192"/>
      <c r="M6" s="191"/>
      <c r="N6" s="191"/>
      <c r="O6" s="196" t="s">
        <v>122</v>
      </c>
      <c r="R6" s="198"/>
    </row>
    <row r="7" spans="1:18" ht="15.75">
      <c r="A7" s="192" t="s">
        <v>131</v>
      </c>
      <c r="B7" s="192"/>
      <c r="C7" s="192"/>
      <c r="D7" s="192"/>
      <c r="E7" s="199"/>
      <c r="F7" s="199"/>
      <c r="G7" s="1063" t="s">
        <v>120</v>
      </c>
      <c r="H7" s="1063"/>
      <c r="I7" s="1063"/>
      <c r="J7" s="1063"/>
      <c r="K7" s="1063"/>
      <c r="L7" s="1063"/>
      <c r="M7" s="1063"/>
      <c r="N7" s="200"/>
      <c r="O7" s="196" t="s">
        <v>123</v>
      </c>
      <c r="R7" s="198"/>
    </row>
    <row r="8" spans="1:18" ht="12.75">
      <c r="A8" s="201" t="s">
        <v>132</v>
      </c>
      <c r="B8" s="201"/>
      <c r="C8" s="201"/>
      <c r="D8" s="202" t="s">
        <v>133</v>
      </c>
      <c r="E8" s="199"/>
      <c r="F8" s="199"/>
      <c r="G8" s="199"/>
      <c r="H8" s="203" t="s">
        <v>0</v>
      </c>
      <c r="I8" s="201"/>
      <c r="J8" s="201"/>
      <c r="K8" s="201"/>
      <c r="L8" s="201"/>
      <c r="M8" s="204"/>
      <c r="N8" s="204"/>
      <c r="O8" s="199" t="s">
        <v>132</v>
      </c>
      <c r="P8" s="205" t="s">
        <v>126</v>
      </c>
      <c r="R8" s="206"/>
    </row>
    <row r="9" spans="1:18" ht="13.5" thickBot="1">
      <c r="A9" s="201"/>
      <c r="B9" s="201"/>
      <c r="C9" s="201"/>
      <c r="D9" s="201"/>
      <c r="E9" s="199"/>
      <c r="F9" s="199"/>
      <c r="G9" s="199"/>
      <c r="H9" s="203"/>
      <c r="I9" s="201"/>
      <c r="J9" s="201"/>
      <c r="K9" s="201"/>
      <c r="L9" s="201"/>
      <c r="M9" s="204"/>
      <c r="N9" s="204"/>
      <c r="O9" s="201"/>
      <c r="P9" s="207"/>
      <c r="Q9" s="207"/>
      <c r="R9" s="207"/>
    </row>
    <row r="10" spans="1:20" ht="12.75">
      <c r="A10" s="208"/>
      <c r="B10" s="209"/>
      <c r="C10" s="209"/>
      <c r="D10" s="210"/>
      <c r="E10" s="208"/>
      <c r="F10" s="209"/>
      <c r="G10" s="209"/>
      <c r="H10" s="210"/>
      <c r="I10" s="211"/>
      <c r="J10" s="210"/>
      <c r="K10" s="212"/>
      <c r="L10" s="210"/>
      <c r="M10" s="212"/>
      <c r="N10" s="210"/>
      <c r="O10" s="212"/>
      <c r="P10" s="210"/>
      <c r="Q10" s="212"/>
      <c r="R10" s="213"/>
      <c r="T10" s="1064"/>
    </row>
    <row r="11" spans="1:20" ht="12.75">
      <c r="A11" s="1065" t="s">
        <v>8</v>
      </c>
      <c r="B11" s="1066"/>
      <c r="C11" s="1066"/>
      <c r="D11" s="1067"/>
      <c r="E11" s="1065" t="s">
        <v>9</v>
      </c>
      <c r="F11" s="1066"/>
      <c r="G11" s="1066"/>
      <c r="H11" s="1067"/>
      <c r="I11" s="1068" t="s">
        <v>1</v>
      </c>
      <c r="J11" s="1059"/>
      <c r="K11" s="1058" t="s">
        <v>2</v>
      </c>
      <c r="L11" s="1059"/>
      <c r="M11" s="1058" t="s">
        <v>3</v>
      </c>
      <c r="N11" s="1059"/>
      <c r="O11" s="1058" t="s">
        <v>4</v>
      </c>
      <c r="P11" s="1059"/>
      <c r="Q11" s="1060" t="s">
        <v>40</v>
      </c>
      <c r="R11" s="1061"/>
      <c r="T11" s="1064"/>
    </row>
    <row r="12" spans="1:20" ht="13.5" thickBot="1">
      <c r="A12" s="216"/>
      <c r="B12" s="217"/>
      <c r="C12" s="217"/>
      <c r="D12" s="218"/>
      <c r="E12" s="216"/>
      <c r="F12" s="217"/>
      <c r="G12" s="217"/>
      <c r="H12" s="218"/>
      <c r="I12" s="219" t="s">
        <v>38</v>
      </c>
      <c r="J12" s="220" t="s">
        <v>47</v>
      </c>
      <c r="K12" s="219" t="s">
        <v>38</v>
      </c>
      <c r="L12" s="220" t="s">
        <v>47</v>
      </c>
      <c r="M12" s="219" t="s">
        <v>38</v>
      </c>
      <c r="N12" s="220" t="s">
        <v>47</v>
      </c>
      <c r="O12" s="219" t="s">
        <v>38</v>
      </c>
      <c r="P12" s="220" t="s">
        <v>47</v>
      </c>
      <c r="Q12" s="219" t="s">
        <v>38</v>
      </c>
      <c r="R12" s="221" t="s">
        <v>47</v>
      </c>
      <c r="T12" s="1064"/>
    </row>
    <row r="13" spans="1:20" ht="12.75">
      <c r="A13" s="222"/>
      <c r="B13" s="223"/>
      <c r="C13" s="223"/>
      <c r="D13" s="224"/>
      <c r="E13" s="225"/>
      <c r="F13" s="226"/>
      <c r="G13" s="226"/>
      <c r="H13" s="227"/>
      <c r="I13" s="228"/>
      <c r="J13" s="229"/>
      <c r="K13" s="228"/>
      <c r="L13" s="229"/>
      <c r="M13" s="228"/>
      <c r="N13" s="229"/>
      <c r="O13" s="228"/>
      <c r="P13" s="229"/>
      <c r="Q13" s="228"/>
      <c r="R13" s="229"/>
      <c r="T13" s="230"/>
    </row>
    <row r="14" spans="1:20" ht="12.75">
      <c r="A14" s="231"/>
      <c r="B14" s="232" t="s">
        <v>5</v>
      </c>
      <c r="C14" s="201" t="s">
        <v>134</v>
      </c>
      <c r="D14" s="233"/>
      <c r="E14" s="234" t="s">
        <v>5</v>
      </c>
      <c r="F14" s="201" t="s">
        <v>135</v>
      </c>
      <c r="G14" s="201"/>
      <c r="H14" s="235"/>
      <c r="I14" s="236"/>
      <c r="J14" s="237"/>
      <c r="K14" s="236"/>
      <c r="L14" s="237"/>
      <c r="M14" s="238"/>
      <c r="N14" s="239"/>
      <c r="O14" s="236"/>
      <c r="P14" s="237"/>
      <c r="Q14" s="236"/>
      <c r="R14" s="237"/>
      <c r="T14" s="230"/>
    </row>
    <row r="15" spans="1:20" ht="12.75">
      <c r="A15" s="231"/>
      <c r="B15" s="232"/>
      <c r="C15" s="201" t="s">
        <v>136</v>
      </c>
      <c r="D15" s="233"/>
      <c r="E15" s="240"/>
      <c r="F15" s="241">
        <v>1.1</v>
      </c>
      <c r="G15" s="242" t="s">
        <v>137</v>
      </c>
      <c r="H15" s="243"/>
      <c r="I15" s="244"/>
      <c r="J15" s="245"/>
      <c r="K15" s="244"/>
      <c r="L15" s="245"/>
      <c r="M15" s="246"/>
      <c r="N15" s="247"/>
      <c r="O15" s="244"/>
      <c r="P15" s="245"/>
      <c r="Q15" s="248"/>
      <c r="R15" s="249"/>
      <c r="T15" s="250"/>
    </row>
    <row r="16" spans="1:20" ht="12.75">
      <c r="A16" s="231"/>
      <c r="B16" s="232"/>
      <c r="C16" s="201"/>
      <c r="D16" s="233"/>
      <c r="E16" s="240"/>
      <c r="F16" s="251" t="s">
        <v>138</v>
      </c>
      <c r="G16" s="242" t="s">
        <v>139</v>
      </c>
      <c r="H16" s="243"/>
      <c r="I16" s="252"/>
      <c r="J16" s="253"/>
      <c r="K16" s="252"/>
      <c r="L16" s="253"/>
      <c r="M16" s="246"/>
      <c r="N16" s="247"/>
      <c r="O16" s="244"/>
      <c r="P16" s="245"/>
      <c r="Q16" s="248"/>
      <c r="R16" s="249"/>
      <c r="T16" s="230"/>
    </row>
    <row r="17" spans="1:20" ht="12.75">
      <c r="A17" s="254"/>
      <c r="B17" s="255"/>
      <c r="C17" s="256"/>
      <c r="D17" s="257"/>
      <c r="E17" s="258"/>
      <c r="F17" s="259" t="s">
        <v>140</v>
      </c>
      <c r="G17" s="242" t="s">
        <v>141</v>
      </c>
      <c r="H17" s="243"/>
      <c r="I17" s="252"/>
      <c r="J17" s="253"/>
      <c r="K17" s="252"/>
      <c r="L17" s="253"/>
      <c r="M17" s="246"/>
      <c r="N17" s="247"/>
      <c r="O17" s="244"/>
      <c r="P17" s="245"/>
      <c r="Q17" s="248"/>
      <c r="R17" s="249"/>
      <c r="T17" s="230"/>
    </row>
    <row r="18" spans="1:20" ht="12.75">
      <c r="A18" s="260"/>
      <c r="B18" s="232" t="s">
        <v>6</v>
      </c>
      <c r="C18" s="261" t="s">
        <v>142</v>
      </c>
      <c r="D18" s="235"/>
      <c r="E18" s="258" t="s">
        <v>6</v>
      </c>
      <c r="F18" s="262" t="s">
        <v>143</v>
      </c>
      <c r="G18" s="256"/>
      <c r="H18" s="263"/>
      <c r="I18" s="264"/>
      <c r="J18" s="265"/>
      <c r="K18" s="264"/>
      <c r="L18" s="265"/>
      <c r="M18" s="238"/>
      <c r="N18" s="239"/>
      <c r="O18" s="236"/>
      <c r="P18" s="237"/>
      <c r="Q18" s="236"/>
      <c r="R18" s="237"/>
      <c r="T18" s="230"/>
    </row>
    <row r="19" spans="1:20" ht="12.75">
      <c r="A19" s="260"/>
      <c r="B19" s="232"/>
      <c r="C19" s="261" t="s">
        <v>144</v>
      </c>
      <c r="D19" s="235"/>
      <c r="E19" s="258"/>
      <c r="F19" s="266" t="s">
        <v>33</v>
      </c>
      <c r="G19" s="267" t="s">
        <v>145</v>
      </c>
      <c r="H19" s="268"/>
      <c r="I19" s="264">
        <v>20</v>
      </c>
      <c r="J19" s="265"/>
      <c r="K19" s="264">
        <v>20</v>
      </c>
      <c r="L19" s="265"/>
      <c r="M19" s="238">
        <v>25</v>
      </c>
      <c r="N19" s="239"/>
      <c r="O19" s="236">
        <v>10</v>
      </c>
      <c r="P19" s="237"/>
      <c r="Q19" s="236">
        <f>I19+K19+M19+O19</f>
        <v>75</v>
      </c>
      <c r="R19" s="237"/>
      <c r="T19" s="230"/>
    </row>
    <row r="20" spans="1:20" ht="12.75">
      <c r="A20" s="260"/>
      <c r="B20" s="232"/>
      <c r="D20" s="235"/>
      <c r="E20" s="240"/>
      <c r="F20" s="241"/>
      <c r="G20" s="261" t="s">
        <v>14</v>
      </c>
      <c r="H20" s="269" t="s">
        <v>146</v>
      </c>
      <c r="I20" s="270"/>
      <c r="J20" s="271"/>
      <c r="K20" s="270"/>
      <c r="L20" s="271"/>
      <c r="M20" s="272"/>
      <c r="N20" s="273"/>
      <c r="O20" s="274"/>
      <c r="P20" s="275"/>
      <c r="Q20" s="236"/>
      <c r="R20" s="249"/>
      <c r="T20" s="230"/>
    </row>
    <row r="21" spans="1:20" ht="12.75">
      <c r="A21" s="260"/>
      <c r="B21" s="232"/>
      <c r="C21" s="276"/>
      <c r="D21" s="235"/>
      <c r="E21" s="240"/>
      <c r="F21" s="259"/>
      <c r="G21" s="277" t="s">
        <v>15</v>
      </c>
      <c r="H21" s="269" t="s">
        <v>147</v>
      </c>
      <c r="I21" s="278"/>
      <c r="J21" s="271"/>
      <c r="K21" s="270"/>
      <c r="L21" s="271"/>
      <c r="M21" s="272"/>
      <c r="N21" s="273"/>
      <c r="O21" s="274"/>
      <c r="P21" s="275"/>
      <c r="Q21" s="236"/>
      <c r="R21" s="249"/>
      <c r="T21" s="230"/>
    </row>
    <row r="22" spans="1:20" ht="12.75">
      <c r="A22" s="260"/>
      <c r="B22" s="232"/>
      <c r="C22" s="276"/>
      <c r="D22" s="235"/>
      <c r="E22" s="258"/>
      <c r="F22" s="266" t="s">
        <v>35</v>
      </c>
      <c r="G22" s="267" t="s">
        <v>148</v>
      </c>
      <c r="H22" s="279"/>
      <c r="I22" s="264">
        <v>15</v>
      </c>
      <c r="J22" s="265"/>
      <c r="K22" s="264">
        <v>15</v>
      </c>
      <c r="L22" s="265"/>
      <c r="M22" s="238">
        <v>20</v>
      </c>
      <c r="N22" s="239"/>
      <c r="O22" s="236">
        <v>10</v>
      </c>
      <c r="P22" s="237"/>
      <c r="Q22" s="236">
        <f>I22+K22+M22+O22</f>
        <v>60</v>
      </c>
      <c r="R22" s="237"/>
      <c r="T22" s="230"/>
    </row>
    <row r="23" spans="1:20" ht="12.75">
      <c r="A23" s="260"/>
      <c r="B23" s="232"/>
      <c r="C23" s="261"/>
      <c r="D23" s="235"/>
      <c r="E23" s="258"/>
      <c r="F23" s="241"/>
      <c r="G23" s="261" t="s">
        <v>14</v>
      </c>
      <c r="H23" s="269" t="s">
        <v>146</v>
      </c>
      <c r="I23" s="280"/>
      <c r="J23" s="281"/>
      <c r="K23" s="280"/>
      <c r="L23" s="281"/>
      <c r="M23" s="282"/>
      <c r="N23" s="283"/>
      <c r="O23" s="284"/>
      <c r="P23" s="285"/>
      <c r="Q23" s="236"/>
      <c r="R23" s="249"/>
      <c r="T23" s="230"/>
    </row>
    <row r="24" spans="1:20" ht="12.75">
      <c r="A24" s="286"/>
      <c r="B24" s="255"/>
      <c r="C24" s="287"/>
      <c r="D24" s="263"/>
      <c r="E24" s="258"/>
      <c r="F24" s="259"/>
      <c r="G24" s="277" t="s">
        <v>15</v>
      </c>
      <c r="H24" s="269" t="s">
        <v>147</v>
      </c>
      <c r="I24" s="280"/>
      <c r="J24" s="281"/>
      <c r="K24" s="280"/>
      <c r="L24" s="281"/>
      <c r="M24" s="282"/>
      <c r="N24" s="283"/>
      <c r="O24" s="284"/>
      <c r="P24" s="285"/>
      <c r="Q24" s="236"/>
      <c r="R24" s="249"/>
      <c r="T24" s="230"/>
    </row>
    <row r="25" spans="1:20" ht="12.75">
      <c r="A25" s="260"/>
      <c r="B25" s="232" t="s">
        <v>7</v>
      </c>
      <c r="C25" s="261" t="s">
        <v>149</v>
      </c>
      <c r="D25" s="235"/>
      <c r="E25" s="258" t="s">
        <v>7</v>
      </c>
      <c r="F25" s="287" t="s">
        <v>150</v>
      </c>
      <c r="G25" s="256"/>
      <c r="H25" s="263"/>
      <c r="I25" s="264"/>
      <c r="J25" s="265"/>
      <c r="K25" s="264"/>
      <c r="L25" s="265"/>
      <c r="M25" s="238"/>
      <c r="N25" s="239"/>
      <c r="O25" s="236"/>
      <c r="P25" s="237"/>
      <c r="Q25" s="236"/>
      <c r="R25" s="237"/>
      <c r="T25" s="230"/>
    </row>
    <row r="26" spans="1:20" ht="12.75">
      <c r="A26" s="260"/>
      <c r="B26" s="232"/>
      <c r="C26" s="261"/>
      <c r="D26" s="235"/>
      <c r="E26" s="288"/>
      <c r="F26" s="289" t="s">
        <v>151</v>
      </c>
      <c r="G26" s="256" t="s">
        <v>152</v>
      </c>
      <c r="H26" s="263"/>
      <c r="I26" s="264">
        <v>8</v>
      </c>
      <c r="J26" s="265"/>
      <c r="K26" s="264">
        <v>15</v>
      </c>
      <c r="L26" s="265"/>
      <c r="M26" s="238">
        <v>16</v>
      </c>
      <c r="N26" s="239"/>
      <c r="O26" s="236">
        <v>5</v>
      </c>
      <c r="P26" s="237"/>
      <c r="Q26" s="236">
        <f>I26+K26+M26+O26</f>
        <v>44</v>
      </c>
      <c r="R26" s="237"/>
      <c r="T26" s="250"/>
    </row>
    <row r="27" spans="1:20" ht="12.75">
      <c r="A27" s="260"/>
      <c r="B27" s="232"/>
      <c r="C27" s="261"/>
      <c r="D27" s="235"/>
      <c r="E27" s="240"/>
      <c r="F27" s="290"/>
      <c r="G27" s="277" t="s">
        <v>14</v>
      </c>
      <c r="H27" s="269" t="s">
        <v>153</v>
      </c>
      <c r="I27" s="280"/>
      <c r="J27" s="281"/>
      <c r="K27" s="280"/>
      <c r="L27" s="281"/>
      <c r="M27" s="282"/>
      <c r="N27" s="283"/>
      <c r="O27" s="284"/>
      <c r="P27" s="285"/>
      <c r="Q27" s="236"/>
      <c r="R27" s="249"/>
      <c r="T27" s="250"/>
    </row>
    <row r="28" spans="1:20" ht="12.75">
      <c r="A28" s="260"/>
      <c r="B28" s="232"/>
      <c r="C28" s="261"/>
      <c r="D28" s="235"/>
      <c r="E28" s="240"/>
      <c r="F28" s="290"/>
      <c r="G28" s="277" t="s">
        <v>15</v>
      </c>
      <c r="H28" s="269" t="s">
        <v>154</v>
      </c>
      <c r="I28" s="280"/>
      <c r="J28" s="281"/>
      <c r="K28" s="280"/>
      <c r="L28" s="281"/>
      <c r="M28" s="282"/>
      <c r="N28" s="283"/>
      <c r="O28" s="284"/>
      <c r="P28" s="285"/>
      <c r="Q28" s="236"/>
      <c r="R28" s="249"/>
      <c r="T28" s="250"/>
    </row>
    <row r="29" spans="1:20" ht="12.75">
      <c r="A29" s="260"/>
      <c r="B29" s="232"/>
      <c r="C29" s="261"/>
      <c r="D29" s="291"/>
      <c r="F29" s="289" t="s">
        <v>155</v>
      </c>
      <c r="G29" s="256" t="s">
        <v>156</v>
      </c>
      <c r="H29" s="263"/>
      <c r="I29" s="264">
        <v>5</v>
      </c>
      <c r="J29" s="265"/>
      <c r="K29" s="264">
        <v>15</v>
      </c>
      <c r="L29" s="265"/>
      <c r="M29" s="238">
        <v>13</v>
      </c>
      <c r="N29" s="239"/>
      <c r="O29" s="236">
        <v>5</v>
      </c>
      <c r="P29" s="237"/>
      <c r="Q29" s="236">
        <f>I29+K29+M29+O29</f>
        <v>38</v>
      </c>
      <c r="R29" s="237"/>
      <c r="T29" s="230"/>
    </row>
    <row r="30" spans="1:20" ht="12.75">
      <c r="A30" s="260"/>
      <c r="B30" s="232"/>
      <c r="C30" s="261"/>
      <c r="D30" s="291"/>
      <c r="E30" s="240"/>
      <c r="F30" s="290"/>
      <c r="G30" s="277" t="s">
        <v>14</v>
      </c>
      <c r="H30" s="269" t="s">
        <v>153</v>
      </c>
      <c r="I30" s="270"/>
      <c r="J30" s="271"/>
      <c r="K30" s="270"/>
      <c r="L30" s="271"/>
      <c r="M30" s="272"/>
      <c r="N30" s="273"/>
      <c r="O30" s="274"/>
      <c r="P30" s="275"/>
      <c r="Q30" s="236"/>
      <c r="R30" s="249"/>
      <c r="T30" s="250"/>
    </row>
    <row r="31" spans="1:20" ht="12.75">
      <c r="A31" s="260"/>
      <c r="B31" s="232"/>
      <c r="C31" s="261"/>
      <c r="D31" s="291"/>
      <c r="E31" s="240"/>
      <c r="F31" s="290"/>
      <c r="G31" s="277" t="s">
        <v>15</v>
      </c>
      <c r="H31" s="269" t="s">
        <v>154</v>
      </c>
      <c r="I31" s="270"/>
      <c r="J31" s="271"/>
      <c r="K31" s="270"/>
      <c r="L31" s="271"/>
      <c r="M31" s="272"/>
      <c r="N31" s="273"/>
      <c r="O31" s="274"/>
      <c r="P31" s="275"/>
      <c r="Q31" s="236"/>
      <c r="R31" s="249"/>
      <c r="T31" s="230"/>
    </row>
    <row r="32" spans="1:20" ht="12.75">
      <c r="A32" s="260"/>
      <c r="B32" s="232"/>
      <c r="C32" s="261"/>
      <c r="D32" s="291"/>
      <c r="F32" s="203" t="s">
        <v>157</v>
      </c>
      <c r="G32" s="261" t="s">
        <v>158</v>
      </c>
      <c r="H32" s="235"/>
      <c r="I32" s="292"/>
      <c r="J32" s="293"/>
      <c r="K32" s="292"/>
      <c r="L32" s="293"/>
      <c r="M32" s="294"/>
      <c r="N32" s="295"/>
      <c r="O32" s="296"/>
      <c r="P32" s="297"/>
      <c r="Q32" s="236"/>
      <c r="R32" s="297"/>
      <c r="T32" s="230"/>
    </row>
    <row r="33" spans="1:20" ht="12.75">
      <c r="A33" s="260"/>
      <c r="B33" s="232"/>
      <c r="C33" s="261"/>
      <c r="D33" s="291"/>
      <c r="F33" s="289"/>
      <c r="G33" s="287" t="s">
        <v>159</v>
      </c>
      <c r="H33" s="263"/>
      <c r="I33" s="264"/>
      <c r="J33" s="265"/>
      <c r="K33" s="264"/>
      <c r="L33" s="265"/>
      <c r="M33" s="238"/>
      <c r="N33" s="239"/>
      <c r="O33" s="236"/>
      <c r="P33" s="237"/>
      <c r="Q33" s="236"/>
      <c r="R33" s="237"/>
      <c r="T33" s="230"/>
    </row>
    <row r="34" spans="1:20" ht="12.75">
      <c r="A34" s="260"/>
      <c r="B34" s="232"/>
      <c r="C34" s="261"/>
      <c r="D34" s="291"/>
      <c r="E34" s="240"/>
      <c r="F34" s="290"/>
      <c r="G34" s="298" t="s">
        <v>14</v>
      </c>
      <c r="H34" s="243" t="s">
        <v>160</v>
      </c>
      <c r="I34" s="270"/>
      <c r="J34" s="271"/>
      <c r="K34" s="270"/>
      <c r="L34" s="299"/>
      <c r="M34" s="272"/>
      <c r="N34" s="273"/>
      <c r="O34" s="274"/>
      <c r="P34" s="275"/>
      <c r="Q34" s="236"/>
      <c r="R34" s="249"/>
      <c r="T34" s="230"/>
    </row>
    <row r="35" spans="1:20" ht="12.75">
      <c r="A35" s="286"/>
      <c r="B35" s="255"/>
      <c r="C35" s="287"/>
      <c r="D35" s="300"/>
      <c r="E35" s="240"/>
      <c r="F35" s="301"/>
      <c r="G35" s="277" t="s">
        <v>15</v>
      </c>
      <c r="H35" s="269" t="s">
        <v>161</v>
      </c>
      <c r="I35" s="270"/>
      <c r="J35" s="271"/>
      <c r="K35" s="270"/>
      <c r="L35" s="271"/>
      <c r="M35" s="272"/>
      <c r="N35" s="273"/>
      <c r="O35" s="274"/>
      <c r="P35" s="275"/>
      <c r="Q35" s="236"/>
      <c r="R35" s="249"/>
      <c r="T35" s="230"/>
    </row>
    <row r="36" spans="1:20" ht="12.75">
      <c r="A36" s="260"/>
      <c r="B36" s="232" t="s">
        <v>29</v>
      </c>
      <c r="C36" s="201" t="s">
        <v>162</v>
      </c>
      <c r="D36" s="291"/>
      <c r="E36" s="258" t="s">
        <v>29</v>
      </c>
      <c r="F36" s="267" t="s">
        <v>163</v>
      </c>
      <c r="G36" s="256"/>
      <c r="H36" s="263"/>
      <c r="I36" s="302"/>
      <c r="J36" s="303"/>
      <c r="K36" s="302"/>
      <c r="L36" s="303"/>
      <c r="M36" s="304"/>
      <c r="N36" s="305"/>
      <c r="O36" s="306"/>
      <c r="P36" s="307"/>
      <c r="Q36" s="236"/>
      <c r="R36" s="307"/>
      <c r="T36" s="230"/>
    </row>
    <row r="37" spans="1:20" ht="12.75">
      <c r="A37" s="260"/>
      <c r="B37" s="232"/>
      <c r="C37" s="201"/>
      <c r="D37" s="291"/>
      <c r="E37" s="258"/>
      <c r="F37" s="255" t="s">
        <v>164</v>
      </c>
      <c r="G37" s="256" t="s">
        <v>152</v>
      </c>
      <c r="H37" s="263"/>
      <c r="I37" s="308"/>
      <c r="J37" s="309"/>
      <c r="K37" s="308"/>
      <c r="L37" s="309"/>
      <c r="M37" s="310"/>
      <c r="N37" s="311"/>
      <c r="O37" s="312"/>
      <c r="P37" s="313"/>
      <c r="Q37" s="236"/>
      <c r="R37" s="314"/>
      <c r="T37" s="230"/>
    </row>
    <row r="38" spans="1:20" ht="12.75">
      <c r="A38" s="260"/>
      <c r="B38" s="232"/>
      <c r="C38" s="201"/>
      <c r="D38" s="291"/>
      <c r="E38" s="258"/>
      <c r="F38" s="256"/>
      <c r="G38" s="242" t="s">
        <v>14</v>
      </c>
      <c r="H38" s="243" t="s">
        <v>165</v>
      </c>
      <c r="I38" s="270">
        <v>5</v>
      </c>
      <c r="J38" s="271"/>
      <c r="K38" s="270">
        <v>5</v>
      </c>
      <c r="L38" s="271"/>
      <c r="M38" s="272">
        <v>5</v>
      </c>
      <c r="N38" s="273"/>
      <c r="O38" s="274">
        <v>5</v>
      </c>
      <c r="P38" s="275"/>
      <c r="Q38" s="236">
        <f>I38+K38+M38+O38</f>
        <v>20</v>
      </c>
      <c r="R38" s="249"/>
      <c r="T38" s="230"/>
    </row>
    <row r="39" spans="1:20" ht="12.75">
      <c r="A39" s="260"/>
      <c r="B39" s="232"/>
      <c r="C39" s="201"/>
      <c r="D39" s="291"/>
      <c r="E39" s="258"/>
      <c r="F39" s="262">
        <v>4.2</v>
      </c>
      <c r="G39" s="256" t="s">
        <v>166</v>
      </c>
      <c r="H39" s="243"/>
      <c r="I39" s="270"/>
      <c r="J39" s="271"/>
      <c r="K39" s="270"/>
      <c r="L39" s="271"/>
      <c r="M39" s="272"/>
      <c r="N39" s="273"/>
      <c r="O39" s="274"/>
      <c r="P39" s="275"/>
      <c r="Q39" s="236"/>
      <c r="R39" s="249"/>
      <c r="T39" s="230"/>
    </row>
    <row r="40" spans="1:20" ht="12.75">
      <c r="A40" s="260"/>
      <c r="B40" s="232"/>
      <c r="C40" s="201"/>
      <c r="D40" s="291"/>
      <c r="E40" s="258"/>
      <c r="F40" s="256"/>
      <c r="G40" s="256" t="s">
        <v>99</v>
      </c>
      <c r="H40" s="243" t="s">
        <v>167</v>
      </c>
      <c r="I40" s="270"/>
      <c r="J40" s="271"/>
      <c r="K40" s="270"/>
      <c r="L40" s="271"/>
      <c r="M40" s="272"/>
      <c r="N40" s="273"/>
      <c r="O40" s="274"/>
      <c r="P40" s="275"/>
      <c r="Q40" s="236"/>
      <c r="R40" s="249"/>
      <c r="T40" s="230"/>
    </row>
    <row r="41" spans="1:20" ht="12.75">
      <c r="A41" s="260"/>
      <c r="B41" s="232">
        <v>5</v>
      </c>
      <c r="C41" s="201" t="s">
        <v>168</v>
      </c>
      <c r="D41" s="291"/>
      <c r="E41" s="258">
        <v>5</v>
      </c>
      <c r="F41" s="256" t="s">
        <v>169</v>
      </c>
      <c r="G41" s="277"/>
      <c r="H41" s="243"/>
      <c r="I41" s="270"/>
      <c r="J41" s="271"/>
      <c r="K41" s="270"/>
      <c r="L41" s="271"/>
      <c r="M41" s="272"/>
      <c r="N41" s="273"/>
      <c r="O41" s="274"/>
      <c r="P41" s="275"/>
      <c r="Q41" s="236"/>
      <c r="R41" s="249"/>
      <c r="T41" s="230"/>
    </row>
    <row r="42" spans="1:20" ht="12.75">
      <c r="A42" s="260"/>
      <c r="B42" s="232"/>
      <c r="C42" s="201"/>
      <c r="D42" s="291"/>
      <c r="E42" s="258"/>
      <c r="F42" s="262">
        <v>5.1</v>
      </c>
      <c r="G42" s="243" t="s">
        <v>170</v>
      </c>
      <c r="H42" s="243"/>
      <c r="I42" s="270"/>
      <c r="J42" s="271"/>
      <c r="K42" s="270"/>
      <c r="L42" s="271"/>
      <c r="M42" s="272"/>
      <c r="N42" s="273"/>
      <c r="O42" s="274"/>
      <c r="P42" s="275"/>
      <c r="Q42" s="236"/>
      <c r="R42" s="249"/>
      <c r="T42" s="230"/>
    </row>
    <row r="43" spans="1:20" ht="12.75">
      <c r="A43" s="260"/>
      <c r="B43" s="232"/>
      <c r="C43" s="201"/>
      <c r="D43" s="291"/>
      <c r="E43" s="258"/>
      <c r="F43" s="315"/>
      <c r="G43" s="277" t="s">
        <v>99</v>
      </c>
      <c r="H43" s="243" t="s">
        <v>171</v>
      </c>
      <c r="I43" s="270">
        <v>50</v>
      </c>
      <c r="J43" s="271"/>
      <c r="K43" s="270"/>
      <c r="L43" s="271"/>
      <c r="M43" s="272">
        <v>100</v>
      </c>
      <c r="N43" s="273"/>
      <c r="O43" s="274">
        <v>50</v>
      </c>
      <c r="P43" s="275"/>
      <c r="Q43" s="236">
        <f>I43+K43+M43+O43</f>
        <v>200</v>
      </c>
      <c r="R43" s="249"/>
      <c r="T43" s="230"/>
    </row>
    <row r="44" spans="1:20" ht="12.75">
      <c r="A44" s="260"/>
      <c r="B44" s="232"/>
      <c r="C44" s="201"/>
      <c r="D44" s="291"/>
      <c r="E44" s="258"/>
      <c r="F44" s="315"/>
      <c r="G44" s="277" t="s">
        <v>15</v>
      </c>
      <c r="H44" s="243" t="s">
        <v>172</v>
      </c>
      <c r="I44" s="270">
        <v>4</v>
      </c>
      <c r="J44" s="271"/>
      <c r="K44" s="270">
        <v>3</v>
      </c>
      <c r="L44" s="271"/>
      <c r="M44" s="272">
        <v>3</v>
      </c>
      <c r="N44" s="273"/>
      <c r="O44" s="274">
        <v>1</v>
      </c>
      <c r="P44" s="275"/>
      <c r="Q44" s="236">
        <f>I44+K44+M44+O44</f>
        <v>11</v>
      </c>
      <c r="R44" s="249"/>
      <c r="T44" s="230"/>
    </row>
    <row r="45" spans="1:20" ht="12.75">
      <c r="A45" s="260"/>
      <c r="B45" s="232"/>
      <c r="C45" s="201"/>
      <c r="D45" s="291"/>
      <c r="E45" s="258"/>
      <c r="F45" s="315"/>
      <c r="G45" s="277" t="s">
        <v>16</v>
      </c>
      <c r="H45" s="243" t="s">
        <v>173</v>
      </c>
      <c r="I45" s="270">
        <v>5</v>
      </c>
      <c r="J45" s="271"/>
      <c r="K45" s="278">
        <v>5</v>
      </c>
      <c r="L45" s="271"/>
      <c r="M45" s="272">
        <v>5</v>
      </c>
      <c r="N45" s="273"/>
      <c r="O45" s="274">
        <v>5</v>
      </c>
      <c r="P45" s="275"/>
      <c r="Q45" s="236">
        <f>I45+K45+M45+O45</f>
        <v>20</v>
      </c>
      <c r="R45" s="249"/>
      <c r="T45" s="230"/>
    </row>
    <row r="46" spans="1:20" ht="12.75">
      <c r="A46" s="260"/>
      <c r="B46" s="232"/>
      <c r="C46" s="201"/>
      <c r="D46" s="291"/>
      <c r="E46" s="258"/>
      <c r="F46" s="256"/>
      <c r="G46" s="277" t="s">
        <v>17</v>
      </c>
      <c r="H46" s="243" t="s">
        <v>174</v>
      </c>
      <c r="I46" s="278">
        <v>2</v>
      </c>
      <c r="J46" s="271"/>
      <c r="K46" s="278">
        <v>2</v>
      </c>
      <c r="L46" s="271"/>
      <c r="M46" s="272">
        <v>2</v>
      </c>
      <c r="N46" s="273"/>
      <c r="O46" s="274">
        <v>2</v>
      </c>
      <c r="P46" s="275"/>
      <c r="Q46" s="236">
        <f>I46+K46+M46+O46</f>
        <v>8</v>
      </c>
      <c r="R46" s="249"/>
      <c r="T46" s="230"/>
    </row>
    <row r="47" spans="1:20" ht="12.75">
      <c r="A47" s="260"/>
      <c r="B47" s="232"/>
      <c r="C47" s="201"/>
      <c r="D47" s="291"/>
      <c r="E47" s="240"/>
      <c r="F47" s="316" t="s">
        <v>175</v>
      </c>
      <c r="G47" s="242" t="s">
        <v>176</v>
      </c>
      <c r="H47" s="243"/>
      <c r="I47" s="308"/>
      <c r="J47" s="309"/>
      <c r="K47" s="308"/>
      <c r="L47" s="309"/>
      <c r="M47" s="310"/>
      <c r="N47" s="311"/>
      <c r="O47" s="312"/>
      <c r="P47" s="313"/>
      <c r="Q47" s="236"/>
      <c r="R47" s="314"/>
      <c r="T47" s="250"/>
    </row>
    <row r="48" spans="1:20" ht="12.75">
      <c r="A48" s="260"/>
      <c r="B48" s="232"/>
      <c r="C48" s="201"/>
      <c r="D48" s="291"/>
      <c r="E48" s="240"/>
      <c r="F48" s="317"/>
      <c r="G48" s="277" t="s">
        <v>99</v>
      </c>
      <c r="H48" s="243" t="s">
        <v>177</v>
      </c>
      <c r="I48" s="270">
        <v>50</v>
      </c>
      <c r="J48" s="271"/>
      <c r="K48" s="270"/>
      <c r="L48" s="271"/>
      <c r="M48" s="272">
        <v>100</v>
      </c>
      <c r="N48" s="273"/>
      <c r="O48" s="274">
        <v>50</v>
      </c>
      <c r="P48" s="275"/>
      <c r="Q48" s="236">
        <f>I48+K48+M48+O48</f>
        <v>200</v>
      </c>
      <c r="R48" s="249"/>
      <c r="T48" s="250"/>
    </row>
    <row r="49" spans="1:20" ht="12.75">
      <c r="A49" s="260"/>
      <c r="B49" s="232"/>
      <c r="C49" s="201"/>
      <c r="D49" s="291"/>
      <c r="E49" s="240"/>
      <c r="F49" s="242"/>
      <c r="G49" s="277" t="s">
        <v>15</v>
      </c>
      <c r="H49" s="243" t="s">
        <v>178</v>
      </c>
      <c r="I49" s="270"/>
      <c r="J49" s="271"/>
      <c r="K49" s="270"/>
      <c r="L49" s="271"/>
      <c r="M49" s="272"/>
      <c r="N49" s="273"/>
      <c r="O49" s="274"/>
      <c r="P49" s="275"/>
      <c r="Q49" s="236"/>
      <c r="R49" s="249"/>
      <c r="T49" s="250"/>
    </row>
    <row r="50" spans="1:20" ht="12.75">
      <c r="A50" s="260"/>
      <c r="B50" s="232"/>
      <c r="C50" s="201"/>
      <c r="D50" s="291"/>
      <c r="E50" s="240"/>
      <c r="F50" s="242"/>
      <c r="G50" s="277" t="s">
        <v>16</v>
      </c>
      <c r="H50" s="243" t="s">
        <v>173</v>
      </c>
      <c r="I50" s="270"/>
      <c r="J50" s="271"/>
      <c r="K50" s="270"/>
      <c r="L50" s="271"/>
      <c r="M50" s="272"/>
      <c r="N50" s="273"/>
      <c r="O50" s="274"/>
      <c r="P50" s="275"/>
      <c r="Q50" s="236"/>
      <c r="R50" s="249"/>
      <c r="T50" s="230"/>
    </row>
    <row r="51" spans="1:20" ht="12.75">
      <c r="A51" s="260"/>
      <c r="B51" s="232"/>
      <c r="C51" s="201"/>
      <c r="D51" s="291"/>
      <c r="E51" s="234"/>
      <c r="F51" s="201"/>
      <c r="G51" s="277" t="s">
        <v>17</v>
      </c>
      <c r="H51" s="243" t="s">
        <v>179</v>
      </c>
      <c r="I51" s="318"/>
      <c r="J51" s="271"/>
      <c r="K51" s="270"/>
      <c r="L51" s="271"/>
      <c r="M51" s="272"/>
      <c r="N51" s="273"/>
      <c r="O51" s="274"/>
      <c r="P51" s="275"/>
      <c r="Q51" s="236"/>
      <c r="R51" s="249"/>
      <c r="T51" s="230"/>
    </row>
    <row r="52" spans="1:20" ht="12.75">
      <c r="A52" s="260"/>
      <c r="B52" s="232"/>
      <c r="C52" s="201"/>
      <c r="D52" s="291"/>
      <c r="E52" s="234"/>
      <c r="F52" s="203">
        <v>5.3</v>
      </c>
      <c r="G52" s="261" t="s">
        <v>180</v>
      </c>
      <c r="H52" s="235"/>
      <c r="I52" s="318"/>
      <c r="J52" s="271"/>
      <c r="K52" s="270"/>
      <c r="L52" s="271"/>
      <c r="M52" s="272"/>
      <c r="N52" s="273"/>
      <c r="O52" s="274"/>
      <c r="P52" s="275"/>
      <c r="Q52" s="236"/>
      <c r="R52" s="313"/>
      <c r="T52" s="230"/>
    </row>
    <row r="53" spans="1:20" ht="12.75">
      <c r="A53" s="260"/>
      <c r="B53" s="232"/>
      <c r="C53" s="201"/>
      <c r="D53" s="291"/>
      <c r="E53" s="258"/>
      <c r="F53" s="256"/>
      <c r="G53" s="287" t="s">
        <v>181</v>
      </c>
      <c r="H53" s="263"/>
      <c r="I53" s="280"/>
      <c r="J53" s="281"/>
      <c r="K53" s="280"/>
      <c r="L53" s="281"/>
      <c r="M53" s="282"/>
      <c r="N53" s="283"/>
      <c r="O53" s="284"/>
      <c r="P53" s="285"/>
      <c r="Q53" s="236"/>
      <c r="R53" s="319"/>
      <c r="T53" s="230"/>
    </row>
    <row r="54" spans="1:20" ht="12.75">
      <c r="A54" s="260"/>
      <c r="B54" s="320">
        <v>6</v>
      </c>
      <c r="C54" s="321" t="s">
        <v>182</v>
      </c>
      <c r="D54" s="322"/>
      <c r="E54" s="240">
        <v>6</v>
      </c>
      <c r="F54" s="277" t="s">
        <v>183</v>
      </c>
      <c r="H54" s="243"/>
      <c r="I54" s="308"/>
      <c r="J54" s="309"/>
      <c r="K54" s="308"/>
      <c r="L54" s="309"/>
      <c r="M54" s="310"/>
      <c r="N54" s="311"/>
      <c r="O54" s="312"/>
      <c r="P54" s="313"/>
      <c r="Q54" s="236"/>
      <c r="R54" s="314"/>
      <c r="T54" s="230"/>
    </row>
    <row r="55" spans="1:20" ht="12.75">
      <c r="A55" s="260"/>
      <c r="B55" s="232"/>
      <c r="C55" s="201"/>
      <c r="D55" s="291"/>
      <c r="E55" s="240"/>
      <c r="F55" s="323" t="s">
        <v>36</v>
      </c>
      <c r="G55" s="242" t="s">
        <v>184</v>
      </c>
      <c r="H55" s="243"/>
      <c r="I55" s="270">
        <v>50</v>
      </c>
      <c r="J55" s="271"/>
      <c r="K55" s="270"/>
      <c r="L55" s="271"/>
      <c r="M55" s="272">
        <v>100</v>
      </c>
      <c r="N55" s="273"/>
      <c r="O55" s="274">
        <v>50</v>
      </c>
      <c r="P55" s="275"/>
      <c r="Q55" s="236">
        <f>I55+K55+M55+O55</f>
        <v>200</v>
      </c>
      <c r="R55" s="249"/>
      <c r="T55" s="230"/>
    </row>
    <row r="56" spans="1:20" ht="12.75">
      <c r="A56" s="260"/>
      <c r="B56" s="232"/>
      <c r="C56" s="201"/>
      <c r="D56" s="291"/>
      <c r="E56" s="234"/>
      <c r="F56" s="276" t="s">
        <v>185</v>
      </c>
      <c r="G56" s="201" t="s">
        <v>186</v>
      </c>
      <c r="H56" s="235"/>
      <c r="I56" s="324">
        <v>2</v>
      </c>
      <c r="J56" s="325"/>
      <c r="K56" s="324">
        <v>3</v>
      </c>
      <c r="L56" s="325"/>
      <c r="M56" s="326">
        <v>3</v>
      </c>
      <c r="N56" s="327"/>
      <c r="O56" s="328">
        <v>2</v>
      </c>
      <c r="P56" s="329"/>
      <c r="Q56" s="236">
        <f>I56+K56+M56+O56</f>
        <v>10</v>
      </c>
      <c r="R56" s="330"/>
      <c r="T56" s="230"/>
    </row>
    <row r="57" spans="1:20" ht="12.75">
      <c r="A57" s="260"/>
      <c r="B57" s="232"/>
      <c r="C57" s="201"/>
      <c r="D57" s="291"/>
      <c r="E57" s="240"/>
      <c r="F57" s="323" t="s">
        <v>187</v>
      </c>
      <c r="G57" s="242" t="s">
        <v>188</v>
      </c>
      <c r="H57" s="243"/>
      <c r="I57" s="270">
        <v>2</v>
      </c>
      <c r="J57" s="271"/>
      <c r="K57" s="270">
        <v>3</v>
      </c>
      <c r="L57" s="271"/>
      <c r="M57" s="272">
        <v>3</v>
      </c>
      <c r="N57" s="273"/>
      <c r="O57" s="274">
        <v>2</v>
      </c>
      <c r="P57" s="275"/>
      <c r="Q57" s="236">
        <f>I57+K57+M57+O57</f>
        <v>10</v>
      </c>
      <c r="R57" s="249"/>
      <c r="T57" s="230"/>
    </row>
    <row r="58" spans="1:20" ht="12.75">
      <c r="A58" s="286"/>
      <c r="B58" s="255"/>
      <c r="C58" s="256"/>
      <c r="D58" s="300"/>
      <c r="E58" s="240"/>
      <c r="F58" s="323" t="s">
        <v>189</v>
      </c>
      <c r="G58" s="277" t="s">
        <v>190</v>
      </c>
      <c r="H58" s="269"/>
      <c r="I58" s="270"/>
      <c r="J58" s="271"/>
      <c r="K58" s="270"/>
      <c r="L58" s="271"/>
      <c r="M58" s="272"/>
      <c r="N58" s="273"/>
      <c r="O58" s="274"/>
      <c r="P58" s="275"/>
      <c r="Q58" s="236">
        <f>I58+K58+M58+O58</f>
        <v>0</v>
      </c>
      <c r="R58" s="249"/>
      <c r="T58" s="230"/>
    </row>
    <row r="59" spans="1:20" ht="12.75">
      <c r="A59" s="254"/>
      <c r="B59" s="251" t="s">
        <v>45</v>
      </c>
      <c r="C59" s="256" t="s">
        <v>191</v>
      </c>
      <c r="D59" s="331"/>
      <c r="E59" s="258" t="s">
        <v>45</v>
      </c>
      <c r="F59" s="287" t="s">
        <v>192</v>
      </c>
      <c r="G59" s="301"/>
      <c r="H59" s="263"/>
      <c r="I59" s="332">
        <v>2</v>
      </c>
      <c r="J59" s="333"/>
      <c r="K59" s="332">
        <v>5</v>
      </c>
      <c r="L59" s="333"/>
      <c r="M59" s="334">
        <v>10</v>
      </c>
      <c r="N59" s="335"/>
      <c r="O59" s="336">
        <v>5</v>
      </c>
      <c r="P59" s="337"/>
      <c r="Q59" s="236">
        <f>I59+K59+M59+O59</f>
        <v>22</v>
      </c>
      <c r="R59" s="237"/>
      <c r="T59" s="230"/>
    </row>
    <row r="60" spans="1:18" s="344" customFormat="1" ht="13.5" thickBot="1">
      <c r="A60" s="338"/>
      <c r="B60" s="339"/>
      <c r="C60" s="340"/>
      <c r="D60" s="341"/>
      <c r="E60" s="342"/>
      <c r="F60" s="343" t="s">
        <v>193</v>
      </c>
      <c r="G60" s="344" t="s">
        <v>194</v>
      </c>
      <c r="H60" s="345"/>
      <c r="I60" s="346"/>
      <c r="J60" s="347"/>
      <c r="K60" s="346"/>
      <c r="L60" s="347"/>
      <c r="M60" s="348"/>
      <c r="N60" s="349"/>
      <c r="O60" s="350"/>
      <c r="P60" s="351"/>
      <c r="Q60" s="236"/>
      <c r="R60" s="352"/>
    </row>
    <row r="61" spans="1:20" ht="12.75">
      <c r="A61" s="254"/>
      <c r="B61" s="289"/>
      <c r="C61" s="256"/>
      <c r="D61" s="331"/>
      <c r="E61" s="258"/>
      <c r="F61" s="353" t="s">
        <v>46</v>
      </c>
      <c r="G61" s="301" t="s">
        <v>195</v>
      </c>
      <c r="H61" s="263"/>
      <c r="I61" s="354"/>
      <c r="J61" s="355"/>
      <c r="K61" s="354"/>
      <c r="L61" s="355"/>
      <c r="M61" s="334"/>
      <c r="N61" s="356"/>
      <c r="O61" s="336"/>
      <c r="P61" s="337"/>
      <c r="Q61" s="236"/>
      <c r="R61" s="237"/>
      <c r="T61" s="230"/>
    </row>
    <row r="62" spans="1:18" s="230" customFormat="1" ht="12.75">
      <c r="A62" s="231"/>
      <c r="B62" s="203" t="s">
        <v>75</v>
      </c>
      <c r="C62" s="201" t="s">
        <v>196</v>
      </c>
      <c r="D62" s="357"/>
      <c r="E62" s="240" t="s">
        <v>75</v>
      </c>
      <c r="F62" s="277" t="s">
        <v>197</v>
      </c>
      <c r="G62" s="290"/>
      <c r="H62" s="243"/>
      <c r="I62" s="278">
        <v>2</v>
      </c>
      <c r="J62" s="358"/>
      <c r="K62" s="278">
        <v>5</v>
      </c>
      <c r="L62" s="358"/>
      <c r="M62" s="359">
        <v>10</v>
      </c>
      <c r="N62" s="247"/>
      <c r="O62" s="244">
        <v>5</v>
      </c>
      <c r="P62" s="245"/>
      <c r="Q62" s="236">
        <f>I62+K62+M62+O62</f>
        <v>22</v>
      </c>
      <c r="R62" s="314"/>
    </row>
    <row r="63" spans="1:18" s="230" customFormat="1" ht="12.75">
      <c r="A63" s="231"/>
      <c r="B63" s="203"/>
      <c r="C63" s="201"/>
      <c r="D63" s="357"/>
      <c r="E63" s="240"/>
      <c r="F63" s="360">
        <v>8.1</v>
      </c>
      <c r="G63" s="242" t="s">
        <v>198</v>
      </c>
      <c r="H63" s="243"/>
      <c r="I63" s="278"/>
      <c r="J63" s="358"/>
      <c r="K63" s="278"/>
      <c r="L63" s="358"/>
      <c r="M63" s="246"/>
      <c r="N63" s="361"/>
      <c r="O63" s="244"/>
      <c r="P63" s="245"/>
      <c r="Q63" s="236"/>
      <c r="R63" s="314"/>
    </row>
    <row r="64" spans="1:18" s="230" customFormat="1" ht="12.75">
      <c r="A64" s="231"/>
      <c r="B64" s="203"/>
      <c r="C64" s="201"/>
      <c r="D64" s="357"/>
      <c r="E64" s="240"/>
      <c r="F64" s="360">
        <v>8.2</v>
      </c>
      <c r="G64" s="242" t="s">
        <v>199</v>
      </c>
      <c r="H64" s="243"/>
      <c r="I64" s="278"/>
      <c r="J64" s="358"/>
      <c r="K64" s="278"/>
      <c r="L64" s="358"/>
      <c r="M64" s="246"/>
      <c r="N64" s="361"/>
      <c r="O64" s="244"/>
      <c r="P64" s="245"/>
      <c r="Q64" s="236"/>
      <c r="R64" s="314"/>
    </row>
    <row r="65" spans="1:20" ht="12.75">
      <c r="A65" s="231"/>
      <c r="B65" s="203" t="s">
        <v>200</v>
      </c>
      <c r="C65" s="261" t="s">
        <v>201</v>
      </c>
      <c r="D65" s="357"/>
      <c r="E65" s="240" t="s">
        <v>200</v>
      </c>
      <c r="F65" s="277" t="s">
        <v>202</v>
      </c>
      <c r="G65" s="290"/>
      <c r="H65" s="243"/>
      <c r="I65" s="278" t="s">
        <v>203</v>
      </c>
      <c r="J65" s="358"/>
      <c r="K65" s="278" t="s">
        <v>203</v>
      </c>
      <c r="L65" s="358"/>
      <c r="M65" s="359" t="s">
        <v>203</v>
      </c>
      <c r="N65" s="247"/>
      <c r="O65" s="362" t="s">
        <v>203</v>
      </c>
      <c r="P65" s="245"/>
      <c r="Q65" s="238" t="s">
        <v>203</v>
      </c>
      <c r="R65" s="314"/>
      <c r="T65" s="230"/>
    </row>
    <row r="66" spans="1:20" ht="12.75">
      <c r="A66" s="231"/>
      <c r="B66" s="203"/>
      <c r="C66" s="261"/>
      <c r="D66" s="261"/>
      <c r="E66" s="258"/>
      <c r="F66" s="287" t="s">
        <v>204</v>
      </c>
      <c r="G66" s="301"/>
      <c r="H66" s="263"/>
      <c r="I66" s="354"/>
      <c r="J66" s="355"/>
      <c r="K66" s="354"/>
      <c r="L66" s="355"/>
      <c r="M66" s="334"/>
      <c r="N66" s="335"/>
      <c r="O66" s="336"/>
      <c r="P66" s="337"/>
      <c r="Q66" s="236"/>
      <c r="R66" s="237"/>
      <c r="T66" s="230"/>
    </row>
    <row r="67" spans="1:20" ht="12.75">
      <c r="A67" s="231"/>
      <c r="B67" s="203"/>
      <c r="C67" s="261"/>
      <c r="D67" s="261"/>
      <c r="E67" s="240"/>
      <c r="F67" s="298" t="s">
        <v>205</v>
      </c>
      <c r="G67" s="290" t="s">
        <v>198</v>
      </c>
      <c r="H67" s="243"/>
      <c r="I67" s="278"/>
      <c r="J67" s="358"/>
      <c r="K67" s="278"/>
      <c r="L67" s="358"/>
      <c r="M67" s="246"/>
      <c r="N67" s="247"/>
      <c r="O67" s="244"/>
      <c r="P67" s="245"/>
      <c r="Q67" s="236"/>
      <c r="R67" s="314"/>
      <c r="T67" s="230"/>
    </row>
    <row r="68" spans="1:20" ht="13.5" thickBot="1">
      <c r="A68" s="338"/>
      <c r="B68" s="340"/>
      <c r="C68" s="363"/>
      <c r="D68" s="340"/>
      <c r="E68" s="342"/>
      <c r="F68" s="343" t="s">
        <v>206</v>
      </c>
      <c r="G68" s="363" t="s">
        <v>207</v>
      </c>
      <c r="H68" s="345"/>
      <c r="I68" s="346"/>
      <c r="J68" s="347"/>
      <c r="K68" s="346"/>
      <c r="L68" s="347"/>
      <c r="M68" s="364"/>
      <c r="N68" s="349"/>
      <c r="O68" s="365"/>
      <c r="P68" s="366"/>
      <c r="Q68" s="236"/>
      <c r="R68" s="367"/>
      <c r="T68" s="230"/>
    </row>
    <row r="69" spans="1:20" ht="12.75">
      <c r="A69" s="368"/>
      <c r="B69" s="201" t="s">
        <v>208</v>
      </c>
      <c r="C69" s="201"/>
      <c r="D69" s="201"/>
      <c r="E69" s="199"/>
      <c r="F69" s="201"/>
      <c r="G69" s="201"/>
      <c r="H69" s="196"/>
      <c r="I69" s="369"/>
      <c r="J69" s="369"/>
      <c r="K69" s="369"/>
      <c r="L69" s="369"/>
      <c r="M69" s="370"/>
      <c r="N69" s="370"/>
      <c r="O69" s="369"/>
      <c r="P69" s="369"/>
      <c r="Q69" s="369"/>
      <c r="R69" s="371" t="s">
        <v>209</v>
      </c>
      <c r="T69" s="230"/>
    </row>
    <row r="70" spans="1:20" ht="12.75">
      <c r="A70" s="201"/>
      <c r="B70" s="203" t="s">
        <v>210</v>
      </c>
      <c r="C70" s="201" t="s">
        <v>211</v>
      </c>
      <c r="D70" s="201"/>
      <c r="E70" s="199"/>
      <c r="F70" s="201"/>
      <c r="G70" s="201"/>
      <c r="H70" s="201"/>
      <c r="I70" s="372"/>
      <c r="J70" s="372"/>
      <c r="K70" s="372"/>
      <c r="L70" s="372"/>
      <c r="M70" s="373"/>
      <c r="N70" s="373"/>
      <c r="O70" s="372"/>
      <c r="P70" s="372"/>
      <c r="Q70" s="372"/>
      <c r="R70" s="372"/>
      <c r="T70" s="230"/>
    </row>
    <row r="71" spans="1:20" ht="12.75">
      <c r="A71" s="201"/>
      <c r="B71" s="203" t="s">
        <v>212</v>
      </c>
      <c r="C71" s="201" t="s">
        <v>213</v>
      </c>
      <c r="D71" s="201"/>
      <c r="E71" s="199"/>
      <c r="F71" s="201"/>
      <c r="G71" s="201"/>
      <c r="H71" s="201"/>
      <c r="I71" s="372"/>
      <c r="J71" s="372"/>
      <c r="K71" s="372"/>
      <c r="L71" s="372"/>
      <c r="M71" s="373"/>
      <c r="N71" s="373"/>
      <c r="O71" s="372"/>
      <c r="P71" s="372"/>
      <c r="Q71" s="372"/>
      <c r="R71" s="372"/>
      <c r="T71" s="230"/>
    </row>
    <row r="72" spans="1:20" ht="12.75">
      <c r="A72" s="192"/>
      <c r="B72" s="192"/>
      <c r="C72" s="192"/>
      <c r="D72" s="192"/>
      <c r="E72" s="192"/>
      <c r="F72" s="192"/>
      <c r="G72" s="192"/>
      <c r="H72" s="192"/>
      <c r="I72" s="374"/>
      <c r="J72" s="374"/>
      <c r="K72" s="374"/>
      <c r="L72" s="374"/>
      <c r="M72" s="375"/>
      <c r="N72" s="375"/>
      <c r="O72" s="374"/>
      <c r="P72" s="374"/>
      <c r="Q72" s="374"/>
      <c r="R72" s="374"/>
      <c r="T72" s="230"/>
    </row>
    <row r="73" spans="1:20" ht="12.75">
      <c r="A73" s="192"/>
      <c r="B73" s="192"/>
      <c r="C73" s="192"/>
      <c r="D73" s="192"/>
      <c r="E73" s="192"/>
      <c r="F73" s="192"/>
      <c r="G73" s="192"/>
      <c r="H73" s="192"/>
      <c r="I73" s="374"/>
      <c r="J73" s="374"/>
      <c r="K73" s="374"/>
      <c r="L73" s="374"/>
      <c r="M73" s="375"/>
      <c r="N73" s="375"/>
      <c r="O73" s="374"/>
      <c r="P73" s="374"/>
      <c r="Q73" s="374"/>
      <c r="R73" s="374"/>
      <c r="T73" s="230"/>
    </row>
    <row r="74" spans="9:20" ht="12.75">
      <c r="I74" s="376"/>
      <c r="J74" s="376"/>
      <c r="K74" s="376"/>
      <c r="L74" s="376"/>
      <c r="M74" s="377"/>
      <c r="N74" s="377"/>
      <c r="O74" s="376"/>
      <c r="P74" s="376"/>
      <c r="Q74" s="376"/>
      <c r="R74" s="376"/>
      <c r="T74" s="230"/>
    </row>
    <row r="75" spans="9:20" ht="12.75">
      <c r="I75" s="376"/>
      <c r="J75" s="376"/>
      <c r="K75" s="376"/>
      <c r="L75" s="376"/>
      <c r="M75" s="377"/>
      <c r="N75" s="377"/>
      <c r="O75" s="376"/>
      <c r="P75" s="376"/>
      <c r="Q75" s="376"/>
      <c r="R75" s="376"/>
      <c r="T75" s="230"/>
    </row>
    <row r="76" spans="9:20" ht="12.75">
      <c r="I76" s="376"/>
      <c r="J76" s="376"/>
      <c r="K76" s="376"/>
      <c r="L76" s="376"/>
      <c r="M76" s="377"/>
      <c r="N76" s="377"/>
      <c r="O76" s="376"/>
      <c r="P76" s="376"/>
      <c r="Q76" s="376"/>
      <c r="R76" s="376"/>
      <c r="T76" s="230"/>
    </row>
    <row r="77" spans="9:20" ht="12.75">
      <c r="I77" s="376"/>
      <c r="J77" s="376"/>
      <c r="K77" s="376"/>
      <c r="L77" s="376"/>
      <c r="M77" s="377"/>
      <c r="N77" s="377"/>
      <c r="O77" s="376"/>
      <c r="P77" s="376"/>
      <c r="Q77" s="376"/>
      <c r="R77" s="376"/>
      <c r="T77" s="230"/>
    </row>
    <row r="78" spans="9:20" ht="12.75">
      <c r="I78" s="376"/>
      <c r="J78" s="376"/>
      <c r="K78" s="376"/>
      <c r="L78" s="376"/>
      <c r="M78" s="377"/>
      <c r="N78" s="377"/>
      <c r="O78" s="376"/>
      <c r="P78" s="376"/>
      <c r="Q78" s="376"/>
      <c r="R78" s="376"/>
      <c r="T78" s="230"/>
    </row>
    <row r="79" spans="9:20" ht="12.75">
      <c r="I79" s="376"/>
      <c r="J79" s="376"/>
      <c r="K79" s="376"/>
      <c r="L79" s="376"/>
      <c r="M79" s="377"/>
      <c r="N79" s="377"/>
      <c r="O79" s="376"/>
      <c r="P79" s="376"/>
      <c r="Q79" s="376"/>
      <c r="R79" s="376"/>
      <c r="T79" s="230"/>
    </row>
    <row r="80" spans="9:20" ht="12.75">
      <c r="I80" s="376"/>
      <c r="J80" s="376"/>
      <c r="K80" s="376"/>
      <c r="L80" s="376"/>
      <c r="M80" s="377"/>
      <c r="N80" s="377"/>
      <c r="O80" s="376"/>
      <c r="P80" s="376"/>
      <c r="Q80" s="376"/>
      <c r="R80" s="376"/>
      <c r="T80" s="230"/>
    </row>
    <row r="81" ht="12.75">
      <c r="T81" s="230"/>
    </row>
    <row r="82" ht="12.75">
      <c r="T82" s="230"/>
    </row>
    <row r="83" ht="12.75">
      <c r="T83" s="230"/>
    </row>
    <row r="84" ht="12.75">
      <c r="T84" s="230"/>
    </row>
    <row r="85" ht="12.75">
      <c r="T85" s="230"/>
    </row>
    <row r="86" ht="12.75">
      <c r="T86" s="230"/>
    </row>
    <row r="87" ht="12.75">
      <c r="T87" s="230"/>
    </row>
  </sheetData>
  <sheetProtection password="C1BC" sheet="1"/>
  <mergeCells count="11">
    <mergeCell ref="M11:N11"/>
    <mergeCell ref="O11:P11"/>
    <mergeCell ref="Q11:R11"/>
    <mergeCell ref="G1:M1"/>
    <mergeCell ref="A4:R4"/>
    <mergeCell ref="G7:M7"/>
    <mergeCell ref="T10:T12"/>
    <mergeCell ref="A11:D11"/>
    <mergeCell ref="E11:H11"/>
    <mergeCell ref="I11:J11"/>
    <mergeCell ref="K11:L11"/>
  </mergeCells>
  <printOptions horizontalCentered="1"/>
  <pageMargins left="0.25" right="0.25" top="0.25" bottom="0.25" header="0.5" footer="0.25"/>
  <pageSetup horizontalDpi="600" verticalDpi="600" orientation="landscape" paperSize="9" scale="60" r:id="rId1"/>
  <headerFooter alignWithMargins="0"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R69"/>
  <sheetViews>
    <sheetView zoomScale="75" zoomScaleNormal="75" zoomScalePageLayoutView="0" workbookViewId="0" topLeftCell="B31">
      <selection activeCell="O39" sqref="O39"/>
    </sheetView>
  </sheetViews>
  <sheetFormatPr defaultColWidth="9.140625" defaultRowHeight="12.75"/>
  <cols>
    <col min="1" max="1" width="1.1484375" style="187" customWidth="1"/>
    <col min="2" max="2" width="3.28125" style="187" customWidth="1"/>
    <col min="3" max="3" width="30.00390625" style="187" customWidth="1"/>
    <col min="4" max="4" width="4.8515625" style="187" customWidth="1"/>
    <col min="5" max="5" width="4.57421875" style="187" customWidth="1"/>
    <col min="6" max="7" width="3.8515625" style="187" customWidth="1"/>
    <col min="8" max="8" width="41.28125" style="187" customWidth="1"/>
    <col min="9" max="16" width="11.57421875" style="187" customWidth="1"/>
    <col min="17" max="17" width="13.57421875" style="187" customWidth="1"/>
    <col min="18" max="18" width="15.7109375" style="187" customWidth="1"/>
    <col min="19" max="16384" width="9.140625" style="187" customWidth="1"/>
  </cols>
  <sheetData>
    <row r="1" spans="3:18" ht="12.75">
      <c r="C1" s="189"/>
      <c r="D1" s="189"/>
      <c r="E1" s="189"/>
      <c r="F1" s="1062" t="s">
        <v>41</v>
      </c>
      <c r="G1" s="1062"/>
      <c r="H1" s="1062"/>
      <c r="I1" s="1062"/>
      <c r="J1" s="1062"/>
      <c r="K1" s="1062"/>
      <c r="L1" s="1062"/>
      <c r="M1" s="1062"/>
      <c r="N1" s="189"/>
      <c r="O1" s="189"/>
      <c r="P1" s="189"/>
      <c r="Q1" s="189"/>
      <c r="R1" s="193" t="s">
        <v>214</v>
      </c>
    </row>
    <row r="2" spans="1:18" ht="12.75">
      <c r="A2" s="192"/>
      <c r="B2" s="189"/>
      <c r="C2" s="189"/>
      <c r="D2" s="189"/>
      <c r="E2" s="189"/>
      <c r="F2" s="189"/>
      <c r="G2" s="189"/>
      <c r="H2" s="189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ht="15.75">
      <c r="A3" s="379"/>
      <c r="B3" s="189"/>
      <c r="C3" s="189"/>
      <c r="D3" s="189"/>
      <c r="E3" s="189"/>
      <c r="F3" s="1069" t="s">
        <v>215</v>
      </c>
      <c r="G3" s="1069"/>
      <c r="H3" s="1069"/>
      <c r="I3" s="1069"/>
      <c r="J3" s="1069"/>
      <c r="K3" s="1069"/>
      <c r="L3" s="1069"/>
      <c r="M3" s="1069"/>
      <c r="N3" s="189"/>
      <c r="O3" s="189"/>
      <c r="P3" s="189"/>
      <c r="Q3" s="189"/>
      <c r="R3" s="189"/>
    </row>
    <row r="4" spans="1:18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</row>
    <row r="5" spans="1:18" ht="12.75">
      <c r="A5" s="192" t="s">
        <v>113</v>
      </c>
      <c r="B5" s="192"/>
      <c r="C5" s="192"/>
      <c r="D5" s="196"/>
      <c r="E5" s="196"/>
      <c r="F5" s="196"/>
      <c r="G5" s="196"/>
      <c r="H5" s="189"/>
      <c r="I5" s="192"/>
      <c r="J5" s="192"/>
      <c r="K5" s="192"/>
      <c r="L5" s="192"/>
      <c r="M5" s="192"/>
      <c r="N5" s="192"/>
      <c r="O5" s="192"/>
      <c r="P5" s="192"/>
      <c r="Q5" s="192"/>
      <c r="R5" s="192"/>
    </row>
    <row r="6" spans="1:18" ht="12.75">
      <c r="A6" s="192" t="s">
        <v>118</v>
      </c>
      <c r="B6" s="192"/>
      <c r="C6" s="192"/>
      <c r="D6" s="196"/>
      <c r="E6" s="196"/>
      <c r="F6" s="196"/>
      <c r="G6" s="196"/>
      <c r="H6" s="197"/>
      <c r="I6" s="192"/>
      <c r="J6" s="192"/>
      <c r="K6" s="192"/>
      <c r="L6" s="192"/>
      <c r="M6" s="192"/>
      <c r="N6" s="192"/>
      <c r="O6" s="196" t="s">
        <v>216</v>
      </c>
      <c r="P6" s="192"/>
      <c r="R6" s="192"/>
    </row>
    <row r="7" spans="1:18" ht="15.75">
      <c r="A7" s="192" t="s">
        <v>217</v>
      </c>
      <c r="B7" s="192"/>
      <c r="C7" s="192"/>
      <c r="D7" s="196"/>
      <c r="E7" s="196"/>
      <c r="F7" s="1069" t="s">
        <v>120</v>
      </c>
      <c r="G7" s="1069"/>
      <c r="H7" s="1069"/>
      <c r="I7" s="1069"/>
      <c r="J7" s="1069"/>
      <c r="K7" s="1069"/>
      <c r="L7" s="1069"/>
      <c r="M7" s="1069"/>
      <c r="N7" s="192"/>
      <c r="O7" s="196" t="s">
        <v>123</v>
      </c>
      <c r="P7" s="192"/>
      <c r="R7" s="192"/>
    </row>
    <row r="8" spans="1:18" ht="12.75">
      <c r="A8" s="201" t="s">
        <v>218</v>
      </c>
      <c r="B8" s="201"/>
      <c r="C8" s="201"/>
      <c r="D8" s="199"/>
      <c r="E8" s="199"/>
      <c r="F8" s="199"/>
      <c r="G8" s="199"/>
      <c r="H8" s="203" t="s">
        <v>0</v>
      </c>
      <c r="I8" s="201"/>
      <c r="J8" s="201"/>
      <c r="K8" s="201"/>
      <c r="L8" s="201"/>
      <c r="M8" s="201"/>
      <c r="N8" s="201"/>
      <c r="O8" s="199" t="s">
        <v>218</v>
      </c>
      <c r="P8" s="201"/>
      <c r="R8" s="201"/>
    </row>
    <row r="9" spans="1:18" ht="13.5" thickBot="1">
      <c r="A9" s="201"/>
      <c r="B9" s="201"/>
      <c r="C9" s="201"/>
      <c r="D9" s="199"/>
      <c r="E9" s="199"/>
      <c r="F9" s="199"/>
      <c r="G9" s="199"/>
      <c r="H9" s="203"/>
      <c r="I9" s="201"/>
      <c r="J9" s="201"/>
      <c r="K9" s="201"/>
      <c r="L9" s="201"/>
      <c r="M9" s="201"/>
      <c r="N9" s="201"/>
      <c r="O9" s="201"/>
      <c r="P9" s="201"/>
      <c r="Q9" s="203"/>
      <c r="R9" s="201"/>
    </row>
    <row r="10" spans="1:18" ht="12.75">
      <c r="A10" s="208"/>
      <c r="B10" s="380"/>
      <c r="C10" s="380"/>
      <c r="D10" s="208"/>
      <c r="E10" s="380"/>
      <c r="F10" s="380"/>
      <c r="G10" s="380"/>
      <c r="H10" s="381"/>
      <c r="I10" s="212"/>
      <c r="J10" s="210"/>
      <c r="K10" s="212"/>
      <c r="L10" s="210"/>
      <c r="M10" s="212"/>
      <c r="N10" s="210"/>
      <c r="O10" s="212"/>
      <c r="P10" s="210"/>
      <c r="Q10" s="212"/>
      <c r="R10" s="210"/>
    </row>
    <row r="11" spans="1:18" ht="12.75">
      <c r="A11" s="1065" t="s">
        <v>8</v>
      </c>
      <c r="B11" s="1066"/>
      <c r="C11" s="1066"/>
      <c r="D11" s="1065" t="s">
        <v>9</v>
      </c>
      <c r="E11" s="1066"/>
      <c r="F11" s="1066"/>
      <c r="G11" s="1066"/>
      <c r="H11" s="1067"/>
      <c r="I11" s="1058" t="s">
        <v>1</v>
      </c>
      <c r="J11" s="1059"/>
      <c r="K11" s="1058" t="s">
        <v>2</v>
      </c>
      <c r="L11" s="1059"/>
      <c r="M11" s="1058" t="s">
        <v>3</v>
      </c>
      <c r="N11" s="1059"/>
      <c r="O11" s="1058" t="s">
        <v>4</v>
      </c>
      <c r="P11" s="1059"/>
      <c r="Q11" s="1058" t="s">
        <v>40</v>
      </c>
      <c r="R11" s="1059"/>
    </row>
    <row r="12" spans="1:18" ht="13.5" thickBot="1">
      <c r="A12" s="216"/>
      <c r="B12" s="217"/>
      <c r="C12" s="217"/>
      <c r="D12" s="216"/>
      <c r="E12" s="217"/>
      <c r="F12" s="217"/>
      <c r="G12" s="217"/>
      <c r="H12" s="218"/>
      <c r="I12" s="382" t="s">
        <v>38</v>
      </c>
      <c r="J12" s="383" t="s">
        <v>47</v>
      </c>
      <c r="K12" s="382" t="s">
        <v>38</v>
      </c>
      <c r="L12" s="383" t="s">
        <v>47</v>
      </c>
      <c r="M12" s="382" t="s">
        <v>38</v>
      </c>
      <c r="N12" s="383" t="s">
        <v>47</v>
      </c>
      <c r="O12" s="382" t="s">
        <v>38</v>
      </c>
      <c r="P12" s="383" t="s">
        <v>47</v>
      </c>
      <c r="Q12" s="382" t="s">
        <v>38</v>
      </c>
      <c r="R12" s="383" t="s">
        <v>47</v>
      </c>
    </row>
    <row r="13" spans="1:18" s="385" customFormat="1" ht="12.75">
      <c r="A13" s="384"/>
      <c r="B13" s="445"/>
      <c r="C13" s="446"/>
      <c r="D13" s="447" t="s">
        <v>219</v>
      </c>
      <c r="E13" s="448"/>
      <c r="F13" s="448"/>
      <c r="G13" s="448"/>
      <c r="H13" s="449"/>
      <c r="I13" s="450"/>
      <c r="J13" s="451"/>
      <c r="K13" s="450"/>
      <c r="L13" s="451"/>
      <c r="M13" s="452"/>
      <c r="N13" s="451"/>
      <c r="O13" s="452"/>
      <c r="P13" s="451"/>
      <c r="Q13" s="453"/>
      <c r="R13" s="454"/>
    </row>
    <row r="14" spans="1:18" s="385" customFormat="1" ht="12.75">
      <c r="A14" s="386"/>
      <c r="B14" s="232" t="s">
        <v>5</v>
      </c>
      <c r="C14" s="235" t="s">
        <v>220</v>
      </c>
      <c r="D14" s="258" t="s">
        <v>221</v>
      </c>
      <c r="E14" s="256" t="s">
        <v>222</v>
      </c>
      <c r="F14" s="256"/>
      <c r="G14" s="256"/>
      <c r="H14" s="263"/>
      <c r="I14" s="455"/>
      <c r="J14" s="456"/>
      <c r="K14" s="455">
        <v>1</v>
      </c>
      <c r="L14" s="456"/>
      <c r="M14" s="455">
        <v>1</v>
      </c>
      <c r="N14" s="456"/>
      <c r="O14" s="455">
        <v>1</v>
      </c>
      <c r="P14" s="456"/>
      <c r="Q14" s="457">
        <f>I14+K14+M14+O14</f>
        <v>3</v>
      </c>
      <c r="R14" s="458"/>
    </row>
    <row r="15" spans="1:18" s="385" customFormat="1" ht="12.75">
      <c r="A15" s="387"/>
      <c r="B15" s="256" t="s">
        <v>129</v>
      </c>
      <c r="C15" s="263" t="s">
        <v>223</v>
      </c>
      <c r="D15" s="258" t="s">
        <v>224</v>
      </c>
      <c r="E15" s="256" t="s">
        <v>225</v>
      </c>
      <c r="F15" s="256"/>
      <c r="G15" s="256"/>
      <c r="H15" s="263"/>
      <c r="I15" s="459"/>
      <c r="J15" s="460"/>
      <c r="K15" s="459"/>
      <c r="L15" s="460"/>
      <c r="M15" s="459"/>
      <c r="N15" s="460"/>
      <c r="O15" s="459"/>
      <c r="P15" s="461"/>
      <c r="Q15" s="462"/>
      <c r="R15" s="463"/>
    </row>
    <row r="16" spans="1:18" s="385" customFormat="1" ht="12.75">
      <c r="A16" s="388"/>
      <c r="B16" s="232"/>
      <c r="C16" s="235"/>
      <c r="D16" s="393"/>
      <c r="E16" s="394"/>
      <c r="F16" s="394"/>
      <c r="G16" s="394"/>
      <c r="H16" s="392"/>
      <c r="I16" s="464"/>
      <c r="J16" s="465"/>
      <c r="K16" s="464"/>
      <c r="L16" s="465"/>
      <c r="M16" s="464"/>
      <c r="N16" s="465"/>
      <c r="O16" s="464"/>
      <c r="P16" s="466"/>
      <c r="Q16" s="467"/>
      <c r="R16" s="468"/>
    </row>
    <row r="17" spans="1:18" s="385" customFormat="1" ht="12.75">
      <c r="A17" s="389"/>
      <c r="B17" s="255" t="s">
        <v>6</v>
      </c>
      <c r="C17" s="331" t="s">
        <v>226</v>
      </c>
      <c r="D17" s="258" t="s">
        <v>33</v>
      </c>
      <c r="E17" s="256" t="s">
        <v>227</v>
      </c>
      <c r="F17" s="256"/>
      <c r="G17" s="256"/>
      <c r="H17" s="256"/>
      <c r="I17" s="469"/>
      <c r="J17" s="335"/>
      <c r="K17" s="469">
        <v>1</v>
      </c>
      <c r="L17" s="335"/>
      <c r="M17" s="469">
        <v>1</v>
      </c>
      <c r="N17" s="335"/>
      <c r="O17" s="469">
        <v>1</v>
      </c>
      <c r="P17" s="470"/>
      <c r="Q17" s="471">
        <f>I17+K17+M17+O17</f>
        <v>3</v>
      </c>
      <c r="R17" s="463"/>
    </row>
    <row r="18" spans="1:18" s="385" customFormat="1" ht="12.75">
      <c r="A18" s="388"/>
      <c r="B18" s="232"/>
      <c r="C18" s="357"/>
      <c r="D18" s="393"/>
      <c r="E18" s="394"/>
      <c r="F18" s="395"/>
      <c r="G18" s="395"/>
      <c r="H18" s="394"/>
      <c r="I18" s="464"/>
      <c r="J18" s="465"/>
      <c r="K18" s="464"/>
      <c r="L18" s="465"/>
      <c r="M18" s="464"/>
      <c r="N18" s="465"/>
      <c r="O18" s="464"/>
      <c r="P18" s="466"/>
      <c r="Q18" s="467"/>
      <c r="R18" s="468"/>
    </row>
    <row r="19" spans="1:18" s="385" customFormat="1" ht="12.75">
      <c r="A19" s="388"/>
      <c r="B19" s="232" t="s">
        <v>7</v>
      </c>
      <c r="C19" s="357" t="s">
        <v>228</v>
      </c>
      <c r="D19" s="258" t="s">
        <v>151</v>
      </c>
      <c r="E19" s="256" t="s">
        <v>229</v>
      </c>
      <c r="F19" s="256"/>
      <c r="G19" s="256"/>
      <c r="H19" s="256"/>
      <c r="I19" s="469">
        <v>1</v>
      </c>
      <c r="J19" s="335"/>
      <c r="K19" s="469">
        <f>1+1</f>
        <v>2</v>
      </c>
      <c r="L19" s="335"/>
      <c r="M19" s="469">
        <f>1+1</f>
        <v>2</v>
      </c>
      <c r="N19" s="335"/>
      <c r="O19" s="469">
        <f>1+1</f>
        <v>2</v>
      </c>
      <c r="P19" s="337"/>
      <c r="Q19" s="471">
        <f>I19+K19+M19+O19</f>
        <v>7</v>
      </c>
      <c r="R19" s="463"/>
    </row>
    <row r="20" spans="1:18" s="385" customFormat="1" ht="12.75">
      <c r="A20" s="388"/>
      <c r="B20" s="232"/>
      <c r="C20" s="357"/>
      <c r="D20" s="240" t="s">
        <v>155</v>
      </c>
      <c r="E20" s="242" t="s">
        <v>230</v>
      </c>
      <c r="F20" s="242"/>
      <c r="G20" s="242"/>
      <c r="H20" s="242"/>
      <c r="I20" s="472">
        <f>I21+I22+I23</f>
        <v>32</v>
      </c>
      <c r="J20" s="473"/>
      <c r="K20" s="472">
        <f>K21+K22+K23</f>
        <v>35</v>
      </c>
      <c r="L20" s="473"/>
      <c r="M20" s="472">
        <f>M21+M22+M23</f>
        <v>32</v>
      </c>
      <c r="N20" s="473"/>
      <c r="O20" s="472">
        <f>O21+O22+O23</f>
        <v>35</v>
      </c>
      <c r="P20" s="314"/>
      <c r="Q20" s="474">
        <f>I20+K20+M20+O20</f>
        <v>134</v>
      </c>
      <c r="R20" s="475"/>
    </row>
    <row r="21" spans="1:18" s="385" customFormat="1" ht="12.75">
      <c r="A21" s="388"/>
      <c r="B21" s="232"/>
      <c r="C21" s="357"/>
      <c r="D21" s="240"/>
      <c r="E21" s="277" t="s">
        <v>99</v>
      </c>
      <c r="F21" s="242" t="s">
        <v>80</v>
      </c>
      <c r="G21" s="242"/>
      <c r="H21" s="243"/>
      <c r="I21" s="459">
        <v>17</v>
      </c>
      <c r="J21" s="361"/>
      <c r="K21" s="459">
        <v>17</v>
      </c>
      <c r="L21" s="247"/>
      <c r="M21" s="459">
        <v>17</v>
      </c>
      <c r="N21" s="247"/>
      <c r="O21" s="459">
        <v>17</v>
      </c>
      <c r="P21" s="245"/>
      <c r="Q21" s="476"/>
      <c r="R21" s="410"/>
    </row>
    <row r="22" spans="1:18" s="385" customFormat="1" ht="12.75">
      <c r="A22" s="388"/>
      <c r="B22" s="232"/>
      <c r="C22" s="357"/>
      <c r="D22" s="240"/>
      <c r="E22" s="298" t="s">
        <v>101</v>
      </c>
      <c r="F22" s="242" t="s">
        <v>81</v>
      </c>
      <c r="G22" s="242"/>
      <c r="H22" s="243"/>
      <c r="I22" s="459">
        <v>10</v>
      </c>
      <c r="J22" s="361"/>
      <c r="K22" s="459">
        <f>10+3</f>
        <v>13</v>
      </c>
      <c r="L22" s="247"/>
      <c r="M22" s="459">
        <v>10</v>
      </c>
      <c r="N22" s="247"/>
      <c r="O22" s="459">
        <f>10+3</f>
        <v>13</v>
      </c>
      <c r="P22" s="245"/>
      <c r="Q22" s="476"/>
      <c r="R22" s="410"/>
    </row>
    <row r="23" spans="1:18" s="385" customFormat="1" ht="12.75">
      <c r="A23" s="388"/>
      <c r="B23" s="232"/>
      <c r="C23" s="357"/>
      <c r="D23" s="240"/>
      <c r="E23" s="353" t="s">
        <v>16</v>
      </c>
      <c r="F23" s="242" t="s">
        <v>96</v>
      </c>
      <c r="G23" s="242"/>
      <c r="H23" s="243"/>
      <c r="I23" s="459">
        <v>5</v>
      </c>
      <c r="J23" s="361"/>
      <c r="K23" s="459">
        <v>5</v>
      </c>
      <c r="L23" s="247"/>
      <c r="M23" s="459">
        <v>5</v>
      </c>
      <c r="N23" s="247"/>
      <c r="O23" s="459">
        <v>5</v>
      </c>
      <c r="P23" s="245"/>
      <c r="Q23" s="476"/>
      <c r="R23" s="410"/>
    </row>
    <row r="24" spans="1:18" s="385" customFormat="1" ht="12.75">
      <c r="A24" s="388"/>
      <c r="B24" s="232"/>
      <c r="C24" s="261"/>
      <c r="D24" s="477"/>
      <c r="E24" s="277" t="s">
        <v>17</v>
      </c>
      <c r="F24" s="478" t="s">
        <v>231</v>
      </c>
      <c r="G24" s="479"/>
      <c r="H24" s="480"/>
      <c r="I24" s="481"/>
      <c r="J24" s="481"/>
      <c r="K24" s="481"/>
      <c r="L24" s="481"/>
      <c r="M24" s="481"/>
      <c r="N24" s="481"/>
      <c r="O24" s="481"/>
      <c r="P24" s="482"/>
      <c r="Q24" s="483"/>
      <c r="R24" s="484"/>
    </row>
    <row r="25" spans="1:18" s="385" customFormat="1" ht="12.75">
      <c r="A25" s="388"/>
      <c r="B25" s="232" t="s">
        <v>29</v>
      </c>
      <c r="C25" s="235" t="s">
        <v>232</v>
      </c>
      <c r="D25" s="258" t="s">
        <v>233</v>
      </c>
      <c r="E25" s="256" t="s">
        <v>234</v>
      </c>
      <c r="F25" s="256"/>
      <c r="G25" s="256"/>
      <c r="H25" s="256"/>
      <c r="I25" s="485">
        <f>I26+I27+I28</f>
        <v>32</v>
      </c>
      <c r="J25" s="239"/>
      <c r="K25" s="485">
        <f>K26+K27+K28</f>
        <v>32</v>
      </c>
      <c r="L25" s="238"/>
      <c r="M25" s="485">
        <f>M26+M27+M28</f>
        <v>32</v>
      </c>
      <c r="N25" s="485"/>
      <c r="O25" s="485">
        <f>O26+O27+O28</f>
        <v>32</v>
      </c>
      <c r="P25" s="486"/>
      <c r="Q25" s="487">
        <f>I25+K25+M25+O25</f>
        <v>128</v>
      </c>
      <c r="R25" s="265"/>
    </row>
    <row r="26" spans="1:18" s="385" customFormat="1" ht="12.75">
      <c r="A26" s="388"/>
      <c r="B26" s="232"/>
      <c r="C26" s="235" t="s">
        <v>235</v>
      </c>
      <c r="D26" s="240"/>
      <c r="E26" s="242" t="s">
        <v>14</v>
      </c>
      <c r="F26" s="242" t="s">
        <v>80</v>
      </c>
      <c r="G26" s="242"/>
      <c r="H26" s="243"/>
      <c r="I26" s="459">
        <v>17</v>
      </c>
      <c r="J26" s="460"/>
      <c r="K26" s="459">
        <v>17</v>
      </c>
      <c r="L26" s="460"/>
      <c r="M26" s="459">
        <v>17</v>
      </c>
      <c r="N26" s="460"/>
      <c r="O26" s="459">
        <v>17</v>
      </c>
      <c r="P26" s="461"/>
      <c r="Q26" s="487">
        <f>I26+K26+M26+O26</f>
        <v>68</v>
      </c>
      <c r="R26" s="410"/>
    </row>
    <row r="27" spans="1:18" s="385" customFormat="1" ht="12.75">
      <c r="A27" s="388"/>
      <c r="B27" s="232"/>
      <c r="C27" s="235"/>
      <c r="D27" s="240"/>
      <c r="E27" s="277" t="s">
        <v>15</v>
      </c>
      <c r="F27" s="242" t="s">
        <v>81</v>
      </c>
      <c r="G27" s="242"/>
      <c r="H27" s="243"/>
      <c r="I27" s="459">
        <v>10</v>
      </c>
      <c r="J27" s="460"/>
      <c r="K27" s="459">
        <v>10</v>
      </c>
      <c r="L27" s="460"/>
      <c r="M27" s="459">
        <v>10</v>
      </c>
      <c r="N27" s="460"/>
      <c r="O27" s="459">
        <v>10</v>
      </c>
      <c r="P27" s="461"/>
      <c r="Q27" s="487">
        <f>I27+K27+M27+O27</f>
        <v>40</v>
      </c>
      <c r="R27" s="410"/>
    </row>
    <row r="28" spans="1:18" s="385" customFormat="1" ht="12.75">
      <c r="A28" s="388"/>
      <c r="B28" s="232"/>
      <c r="C28" s="235"/>
      <c r="D28" s="240"/>
      <c r="E28" s="277" t="s">
        <v>16</v>
      </c>
      <c r="F28" s="256" t="s">
        <v>96</v>
      </c>
      <c r="G28" s="256"/>
      <c r="H28" s="192"/>
      <c r="I28" s="459">
        <v>5</v>
      </c>
      <c r="J28" s="460"/>
      <c r="K28" s="459">
        <v>5</v>
      </c>
      <c r="L28" s="460"/>
      <c r="M28" s="459">
        <v>5</v>
      </c>
      <c r="N28" s="460"/>
      <c r="O28" s="459">
        <v>5</v>
      </c>
      <c r="P28" s="461"/>
      <c r="Q28" s="487">
        <f>I28+K28+M28+O28</f>
        <v>20</v>
      </c>
      <c r="R28" s="410"/>
    </row>
    <row r="29" spans="1:18" ht="12.75">
      <c r="A29" s="390"/>
      <c r="B29" s="391"/>
      <c r="C29" s="392"/>
      <c r="D29" s="393"/>
      <c r="E29" s="394"/>
      <c r="F29" s="395"/>
      <c r="G29" s="395"/>
      <c r="H29" s="394"/>
      <c r="I29" s="396"/>
      <c r="J29" s="330"/>
      <c r="K29" s="396"/>
      <c r="L29" s="330"/>
      <c r="M29" s="396"/>
      <c r="N29" s="330"/>
      <c r="O29" s="396"/>
      <c r="P29" s="330"/>
      <c r="Q29" s="397"/>
      <c r="R29" s="398"/>
    </row>
    <row r="30" spans="1:18" ht="12.75">
      <c r="A30" s="260"/>
      <c r="B30" s="232" t="s">
        <v>236</v>
      </c>
      <c r="C30" s="235" t="s">
        <v>237</v>
      </c>
      <c r="D30" s="234" t="s">
        <v>238</v>
      </c>
      <c r="E30" s="201" t="s">
        <v>239</v>
      </c>
      <c r="F30" s="261"/>
      <c r="G30" s="261"/>
      <c r="H30" s="201"/>
      <c r="I30" s="399"/>
      <c r="J30" s="400"/>
      <c r="K30" s="399"/>
      <c r="L30" s="400"/>
      <c r="M30" s="399"/>
      <c r="N30" s="400"/>
      <c r="O30" s="399"/>
      <c r="P30" s="400"/>
      <c r="Q30" s="401"/>
      <c r="R30" s="402"/>
    </row>
    <row r="31" spans="1:18" ht="12.75">
      <c r="A31" s="260"/>
      <c r="B31" s="232"/>
      <c r="C31" s="235"/>
      <c r="D31" s="240"/>
      <c r="E31" s="277" t="s">
        <v>14</v>
      </c>
      <c r="F31" s="277" t="s">
        <v>240</v>
      </c>
      <c r="G31" s="277"/>
      <c r="H31" s="242"/>
      <c r="I31" s="403"/>
      <c r="J31" s="249"/>
      <c r="K31" s="403"/>
      <c r="L31" s="249"/>
      <c r="M31" s="403"/>
      <c r="N31" s="249"/>
      <c r="O31" s="403"/>
      <c r="P31" s="249"/>
      <c r="Q31" s="404"/>
      <c r="R31" s="405"/>
    </row>
    <row r="32" spans="1:18" ht="12.75">
      <c r="A32" s="260"/>
      <c r="B32" s="232"/>
      <c r="C32" s="235"/>
      <c r="D32" s="240"/>
      <c r="E32" s="242"/>
      <c r="F32" s="406" t="s">
        <v>241</v>
      </c>
      <c r="G32" s="242" t="s">
        <v>80</v>
      </c>
      <c r="H32" s="242"/>
      <c r="I32" s="407"/>
      <c r="J32" s="408"/>
      <c r="K32" s="407"/>
      <c r="L32" s="408"/>
      <c r="M32" s="407"/>
      <c r="N32" s="408"/>
      <c r="O32" s="407"/>
      <c r="P32" s="408"/>
      <c r="Q32" s="409"/>
      <c r="R32" s="410"/>
    </row>
    <row r="33" spans="1:18" ht="12.75">
      <c r="A33" s="260"/>
      <c r="B33" s="232"/>
      <c r="C33" s="235"/>
      <c r="D33" s="240"/>
      <c r="E33" s="242"/>
      <c r="F33" s="276" t="s">
        <v>241</v>
      </c>
      <c r="G33" s="242" t="s">
        <v>81</v>
      </c>
      <c r="H33" s="242"/>
      <c r="I33" s="407"/>
      <c r="J33" s="408"/>
      <c r="K33" s="407"/>
      <c r="L33" s="408"/>
      <c r="M33" s="407"/>
      <c r="N33" s="408"/>
      <c r="O33" s="407"/>
      <c r="P33" s="408"/>
      <c r="Q33" s="409"/>
      <c r="R33" s="410"/>
    </row>
    <row r="34" spans="1:18" ht="12.75">
      <c r="A34" s="260"/>
      <c r="B34" s="232"/>
      <c r="C34" s="235"/>
      <c r="D34" s="240"/>
      <c r="E34" s="242" t="s">
        <v>15</v>
      </c>
      <c r="F34" s="277" t="s">
        <v>242</v>
      </c>
      <c r="G34" s="277"/>
      <c r="H34" s="242"/>
      <c r="I34" s="403"/>
      <c r="J34" s="249"/>
      <c r="K34" s="403"/>
      <c r="L34" s="249"/>
      <c r="M34" s="403"/>
      <c r="N34" s="249"/>
      <c r="O34" s="403"/>
      <c r="P34" s="249"/>
      <c r="Q34" s="404"/>
      <c r="R34" s="405"/>
    </row>
    <row r="35" spans="1:18" ht="12.75">
      <c r="A35" s="260"/>
      <c r="B35" s="232"/>
      <c r="C35" s="235"/>
      <c r="D35" s="240"/>
      <c r="E35" s="242"/>
      <c r="F35" s="406" t="s">
        <v>241</v>
      </c>
      <c r="G35" s="242" t="s">
        <v>80</v>
      </c>
      <c r="H35" s="242"/>
      <c r="I35" s="407"/>
      <c r="J35" s="408"/>
      <c r="K35" s="407"/>
      <c r="L35" s="408"/>
      <c r="M35" s="407"/>
      <c r="N35" s="408"/>
      <c r="O35" s="407"/>
      <c r="P35" s="408"/>
      <c r="Q35" s="409"/>
      <c r="R35" s="410"/>
    </row>
    <row r="36" spans="1:18" ht="12.75">
      <c r="A36" s="260"/>
      <c r="B36" s="232"/>
      <c r="C36" s="235"/>
      <c r="D36" s="240"/>
      <c r="E36" s="242"/>
      <c r="F36" s="411" t="s">
        <v>241</v>
      </c>
      <c r="G36" s="242" t="s">
        <v>81</v>
      </c>
      <c r="H36" s="242"/>
      <c r="I36" s="407"/>
      <c r="J36" s="408"/>
      <c r="K36" s="407"/>
      <c r="L36" s="408"/>
      <c r="M36" s="407"/>
      <c r="N36" s="408"/>
      <c r="O36" s="407"/>
      <c r="P36" s="408"/>
      <c r="Q36" s="409"/>
      <c r="R36" s="410"/>
    </row>
    <row r="37" spans="1:18" ht="12.75">
      <c r="A37" s="260"/>
      <c r="B37" s="232"/>
      <c r="C37" s="235"/>
      <c r="D37" s="240"/>
      <c r="E37" s="277" t="s">
        <v>16</v>
      </c>
      <c r="F37" s="277" t="s">
        <v>243</v>
      </c>
      <c r="G37" s="277"/>
      <c r="H37" s="242"/>
      <c r="I37" s="403"/>
      <c r="J37" s="249"/>
      <c r="K37" s="403"/>
      <c r="L37" s="249"/>
      <c r="M37" s="403"/>
      <c r="N37" s="249"/>
      <c r="O37" s="403"/>
      <c r="P37" s="249"/>
      <c r="Q37" s="404"/>
      <c r="R37" s="405"/>
    </row>
    <row r="38" spans="1:18" ht="12.75">
      <c r="A38" s="260"/>
      <c r="B38" s="232"/>
      <c r="C38" s="235"/>
      <c r="D38" s="240"/>
      <c r="E38" s="242"/>
      <c r="F38" s="406" t="s">
        <v>241</v>
      </c>
      <c r="G38" s="242" t="s">
        <v>80</v>
      </c>
      <c r="H38" s="242"/>
      <c r="I38" s="407"/>
      <c r="J38" s="408"/>
      <c r="K38" s="407"/>
      <c r="L38" s="408"/>
      <c r="M38" s="407"/>
      <c r="N38" s="408"/>
      <c r="O38" s="407"/>
      <c r="P38" s="408"/>
      <c r="Q38" s="409"/>
      <c r="R38" s="410"/>
    </row>
    <row r="39" spans="1:18" ht="12.75">
      <c r="A39" s="260"/>
      <c r="B39" s="232"/>
      <c r="C39" s="235"/>
      <c r="D39" s="240"/>
      <c r="E39" s="242"/>
      <c r="F39" s="276" t="s">
        <v>241</v>
      </c>
      <c r="G39" s="242" t="s">
        <v>81</v>
      </c>
      <c r="H39" s="242"/>
      <c r="I39" s="407"/>
      <c r="J39" s="408"/>
      <c r="K39" s="407"/>
      <c r="L39" s="408"/>
      <c r="M39" s="407"/>
      <c r="N39" s="408"/>
      <c r="O39" s="407"/>
      <c r="P39" s="408"/>
      <c r="Q39" s="409"/>
      <c r="R39" s="410"/>
    </row>
    <row r="40" spans="1:18" ht="12.75">
      <c r="A40" s="260"/>
      <c r="B40" s="232"/>
      <c r="C40" s="235"/>
      <c r="D40" s="240"/>
      <c r="E40" s="242" t="s">
        <v>17</v>
      </c>
      <c r="F40" s="277" t="s">
        <v>244</v>
      </c>
      <c r="G40" s="277"/>
      <c r="H40" s="242"/>
      <c r="I40" s="403"/>
      <c r="J40" s="249"/>
      <c r="K40" s="403"/>
      <c r="L40" s="249"/>
      <c r="M40" s="403"/>
      <c r="N40" s="249"/>
      <c r="O40" s="403"/>
      <c r="P40" s="249"/>
      <c r="Q40" s="404"/>
      <c r="R40" s="405"/>
    </row>
    <row r="41" spans="1:18" ht="12.75">
      <c r="A41" s="260"/>
      <c r="B41" s="232"/>
      <c r="C41" s="235"/>
      <c r="D41" s="240"/>
      <c r="E41" s="242"/>
      <c r="F41" s="406" t="s">
        <v>241</v>
      </c>
      <c r="G41" s="242" t="s">
        <v>80</v>
      </c>
      <c r="H41" s="242"/>
      <c r="I41" s="407"/>
      <c r="J41" s="408"/>
      <c r="K41" s="407"/>
      <c r="L41" s="408"/>
      <c r="M41" s="407"/>
      <c r="N41" s="408"/>
      <c r="O41" s="407"/>
      <c r="P41" s="408"/>
      <c r="Q41" s="409"/>
      <c r="R41" s="410"/>
    </row>
    <row r="42" spans="1:18" ht="12.75">
      <c r="A42" s="260"/>
      <c r="B42" s="232"/>
      <c r="C42" s="235"/>
      <c r="D42" s="240"/>
      <c r="E42" s="242"/>
      <c r="F42" s="411" t="s">
        <v>241</v>
      </c>
      <c r="G42" s="242" t="s">
        <v>81</v>
      </c>
      <c r="H42" s="242"/>
      <c r="I42" s="407"/>
      <c r="J42" s="408"/>
      <c r="K42" s="407"/>
      <c r="L42" s="408"/>
      <c r="M42" s="407"/>
      <c r="N42" s="408"/>
      <c r="O42" s="407"/>
      <c r="P42" s="408"/>
      <c r="Q42" s="409"/>
      <c r="R42" s="410"/>
    </row>
    <row r="43" spans="1:18" ht="12.75">
      <c r="A43" s="260"/>
      <c r="B43" s="232"/>
      <c r="C43" s="235"/>
      <c r="D43" s="240"/>
      <c r="E43" s="242" t="s">
        <v>18</v>
      </c>
      <c r="F43" s="277" t="s">
        <v>245</v>
      </c>
      <c r="G43" s="298"/>
      <c r="H43" s="242"/>
      <c r="I43" s="412"/>
      <c r="J43" s="249"/>
      <c r="K43" s="403"/>
      <c r="L43" s="249"/>
      <c r="M43" s="403"/>
      <c r="N43" s="249"/>
      <c r="O43" s="403"/>
      <c r="P43" s="249"/>
      <c r="Q43" s="404"/>
      <c r="R43" s="405"/>
    </row>
    <row r="44" spans="1:18" ht="12.75">
      <c r="A44" s="260"/>
      <c r="B44" s="232"/>
      <c r="C44" s="235"/>
      <c r="D44" s="240"/>
      <c r="E44" s="242"/>
      <c r="F44" s="298" t="s">
        <v>241</v>
      </c>
      <c r="G44" s="242" t="s">
        <v>80</v>
      </c>
      <c r="H44" s="242"/>
      <c r="I44" s="407"/>
      <c r="J44" s="408"/>
      <c r="K44" s="407"/>
      <c r="L44" s="408"/>
      <c r="M44" s="407"/>
      <c r="N44" s="408"/>
      <c r="O44" s="407"/>
      <c r="P44" s="408"/>
      <c r="Q44" s="409"/>
      <c r="R44" s="410"/>
    </row>
    <row r="45" spans="1:18" ht="12.75">
      <c r="A45" s="260"/>
      <c r="B45" s="232"/>
      <c r="C45" s="235" t="s">
        <v>246</v>
      </c>
      <c r="D45" s="240"/>
      <c r="E45" s="242"/>
      <c r="F45" s="298" t="s">
        <v>241</v>
      </c>
      <c r="G45" s="242" t="s">
        <v>81</v>
      </c>
      <c r="H45" s="242"/>
      <c r="I45" s="407"/>
      <c r="J45" s="408"/>
      <c r="K45" s="407"/>
      <c r="L45" s="408"/>
      <c r="M45" s="407"/>
      <c r="N45" s="408"/>
      <c r="O45" s="407"/>
      <c r="P45" s="408"/>
      <c r="Q45" s="409"/>
      <c r="R45" s="410"/>
    </row>
    <row r="46" spans="1:18" ht="12.75">
      <c r="A46" s="260"/>
      <c r="B46" s="232"/>
      <c r="C46" s="235"/>
      <c r="D46" s="240"/>
      <c r="E46" s="242"/>
      <c r="F46" s="298" t="s">
        <v>241</v>
      </c>
      <c r="G46" s="242" t="s">
        <v>96</v>
      </c>
      <c r="H46" s="242"/>
      <c r="I46" s="407"/>
      <c r="J46" s="408"/>
      <c r="K46" s="407"/>
      <c r="L46" s="408"/>
      <c r="M46" s="407"/>
      <c r="N46" s="408"/>
      <c r="O46" s="407"/>
      <c r="P46" s="408"/>
      <c r="Q46" s="409"/>
      <c r="R46" s="410"/>
    </row>
    <row r="47" spans="1:18" ht="12.75">
      <c r="A47" s="260"/>
      <c r="B47" s="232"/>
      <c r="C47" s="235"/>
      <c r="D47" s="240"/>
      <c r="E47" s="242" t="s">
        <v>22</v>
      </c>
      <c r="F47" s="277" t="s">
        <v>247</v>
      </c>
      <c r="G47" s="298"/>
      <c r="H47" s="242"/>
      <c r="I47" s="403"/>
      <c r="J47" s="249"/>
      <c r="K47" s="403"/>
      <c r="L47" s="249"/>
      <c r="M47" s="403"/>
      <c r="N47" s="249"/>
      <c r="O47" s="403"/>
      <c r="P47" s="249"/>
      <c r="Q47" s="404"/>
      <c r="R47" s="405"/>
    </row>
    <row r="48" spans="1:18" ht="12.75">
      <c r="A48" s="260"/>
      <c r="B48" s="232"/>
      <c r="C48" s="235"/>
      <c r="D48" s="240"/>
      <c r="E48" s="242"/>
      <c r="F48" s="298" t="s">
        <v>241</v>
      </c>
      <c r="G48" s="242" t="s">
        <v>80</v>
      </c>
      <c r="H48" s="242"/>
      <c r="I48" s="407"/>
      <c r="J48" s="408"/>
      <c r="K48" s="407"/>
      <c r="L48" s="408"/>
      <c r="M48" s="407"/>
      <c r="N48" s="408"/>
      <c r="O48" s="407"/>
      <c r="P48" s="408"/>
      <c r="Q48" s="409"/>
      <c r="R48" s="410"/>
    </row>
    <row r="49" spans="1:18" ht="12.75">
      <c r="A49" s="260"/>
      <c r="B49" s="232"/>
      <c r="C49" s="235"/>
      <c r="D49" s="240"/>
      <c r="E49" s="242"/>
      <c r="F49" s="298" t="s">
        <v>241</v>
      </c>
      <c r="G49" s="242" t="s">
        <v>81</v>
      </c>
      <c r="H49" s="242"/>
      <c r="I49" s="407"/>
      <c r="J49" s="408"/>
      <c r="K49" s="407"/>
      <c r="L49" s="408"/>
      <c r="M49" s="407"/>
      <c r="N49" s="408"/>
      <c r="O49" s="407"/>
      <c r="P49" s="408"/>
      <c r="Q49" s="409"/>
      <c r="R49" s="410"/>
    </row>
    <row r="50" spans="1:18" ht="12.75">
      <c r="A50" s="260"/>
      <c r="B50" s="232"/>
      <c r="C50" s="235"/>
      <c r="D50" s="240"/>
      <c r="E50" s="242" t="s">
        <v>248</v>
      </c>
      <c r="F50" s="277" t="s">
        <v>249</v>
      </c>
      <c r="G50" s="298"/>
      <c r="H50" s="242"/>
      <c r="I50" s="403"/>
      <c r="J50" s="249"/>
      <c r="K50" s="403"/>
      <c r="L50" s="249"/>
      <c r="M50" s="403"/>
      <c r="N50" s="249"/>
      <c r="O50" s="403"/>
      <c r="P50" s="249"/>
      <c r="Q50" s="404"/>
      <c r="R50" s="405"/>
    </row>
    <row r="51" spans="1:18" ht="12.75">
      <c r="A51" s="260"/>
      <c r="B51" s="232"/>
      <c r="C51" s="235"/>
      <c r="D51" s="240"/>
      <c r="E51" s="242"/>
      <c r="F51" s="298" t="s">
        <v>241</v>
      </c>
      <c r="G51" s="242" t="s">
        <v>80</v>
      </c>
      <c r="H51" s="242"/>
      <c r="I51" s="407"/>
      <c r="J51" s="408"/>
      <c r="K51" s="407"/>
      <c r="L51" s="408"/>
      <c r="M51" s="407"/>
      <c r="N51" s="408"/>
      <c r="O51" s="407"/>
      <c r="P51" s="408"/>
      <c r="Q51" s="409"/>
      <c r="R51" s="410"/>
    </row>
    <row r="52" spans="1:18" ht="12.75">
      <c r="A52" s="260"/>
      <c r="B52" s="232"/>
      <c r="C52" s="235"/>
      <c r="D52" s="240"/>
      <c r="E52" s="242"/>
      <c r="F52" s="298" t="s">
        <v>241</v>
      </c>
      <c r="G52" s="242" t="s">
        <v>81</v>
      </c>
      <c r="H52" s="242"/>
      <c r="I52" s="407"/>
      <c r="J52" s="408"/>
      <c r="K52" s="407"/>
      <c r="L52" s="408"/>
      <c r="M52" s="407"/>
      <c r="N52" s="408"/>
      <c r="O52" s="407"/>
      <c r="P52" s="408"/>
      <c r="Q52" s="409"/>
      <c r="R52" s="410"/>
    </row>
    <row r="53" spans="1:18" ht="12.75">
      <c r="A53" s="260"/>
      <c r="B53" s="232"/>
      <c r="C53" s="235"/>
      <c r="D53" s="240"/>
      <c r="E53" s="242"/>
      <c r="F53" s="298" t="s">
        <v>241</v>
      </c>
      <c r="G53" s="242" t="s">
        <v>96</v>
      </c>
      <c r="H53" s="242"/>
      <c r="I53" s="407"/>
      <c r="J53" s="408"/>
      <c r="K53" s="407"/>
      <c r="L53" s="408"/>
      <c r="M53" s="407"/>
      <c r="N53" s="408"/>
      <c r="O53" s="407"/>
      <c r="P53" s="408"/>
      <c r="Q53" s="409"/>
      <c r="R53" s="410"/>
    </row>
    <row r="54" spans="1:18" ht="12.75">
      <c r="A54" s="260"/>
      <c r="B54" s="232"/>
      <c r="C54" s="235"/>
      <c r="D54" s="240"/>
      <c r="E54" s="242"/>
      <c r="F54" s="298"/>
      <c r="G54" s="242"/>
      <c r="H54" s="242"/>
      <c r="I54" s="407"/>
      <c r="J54" s="408"/>
      <c r="K54" s="407"/>
      <c r="L54" s="408"/>
      <c r="M54" s="407"/>
      <c r="N54" s="408"/>
      <c r="O54" s="407"/>
      <c r="P54" s="408"/>
      <c r="Q54" s="409"/>
      <c r="R54" s="410"/>
    </row>
    <row r="55" spans="1:18" s="301" customFormat="1" ht="12.75">
      <c r="A55" s="286"/>
      <c r="B55" s="255"/>
      <c r="C55" s="263"/>
      <c r="D55" s="240"/>
      <c r="E55" s="242"/>
      <c r="F55" s="298"/>
      <c r="G55" s="242"/>
      <c r="H55" s="242"/>
      <c r="I55" s="407"/>
      <c r="J55" s="408"/>
      <c r="K55" s="407"/>
      <c r="L55" s="408"/>
      <c r="M55" s="407"/>
      <c r="N55" s="408"/>
      <c r="O55" s="407"/>
      <c r="P55" s="408"/>
      <c r="Q55" s="409"/>
      <c r="R55" s="410"/>
    </row>
    <row r="56" spans="1:18" ht="12.75">
      <c r="A56" s="390"/>
      <c r="B56" s="391"/>
      <c r="C56" s="392"/>
      <c r="D56" s="258"/>
      <c r="E56" s="256" t="s">
        <v>250</v>
      </c>
      <c r="F56" s="287" t="s">
        <v>251</v>
      </c>
      <c r="G56" s="353"/>
      <c r="H56" s="256"/>
      <c r="I56" s="413" t="s">
        <v>203</v>
      </c>
      <c r="J56" s="414"/>
      <c r="K56" s="413" t="s">
        <v>203</v>
      </c>
      <c r="L56" s="414"/>
      <c r="M56" s="413" t="s">
        <v>203</v>
      </c>
      <c r="N56" s="414"/>
      <c r="O56" s="413" t="s">
        <v>203</v>
      </c>
      <c r="P56" s="415"/>
      <c r="Q56" s="416"/>
      <c r="R56" s="417"/>
    </row>
    <row r="57" spans="1:18" ht="12.75">
      <c r="A57" s="260"/>
      <c r="B57" s="232"/>
      <c r="C57" s="235"/>
      <c r="D57" s="240"/>
      <c r="E57" s="242"/>
      <c r="F57" s="298" t="s">
        <v>241</v>
      </c>
      <c r="G57" s="242" t="s">
        <v>80</v>
      </c>
      <c r="H57" s="242"/>
      <c r="I57" s="407"/>
      <c r="J57" s="408"/>
      <c r="K57" s="407"/>
      <c r="L57" s="408"/>
      <c r="M57" s="407"/>
      <c r="N57" s="408"/>
      <c r="O57" s="407"/>
      <c r="P57" s="408"/>
      <c r="Q57" s="409"/>
      <c r="R57" s="410"/>
    </row>
    <row r="58" spans="1:18" ht="12.75">
      <c r="A58" s="260"/>
      <c r="B58" s="232"/>
      <c r="C58" s="235"/>
      <c r="D58" s="240"/>
      <c r="E58" s="242"/>
      <c r="F58" s="298" t="s">
        <v>241</v>
      </c>
      <c r="G58" s="242" t="s">
        <v>81</v>
      </c>
      <c r="H58" s="242"/>
      <c r="I58" s="407"/>
      <c r="J58" s="408"/>
      <c r="K58" s="407"/>
      <c r="L58" s="408"/>
      <c r="M58" s="407"/>
      <c r="N58" s="408"/>
      <c r="O58" s="407"/>
      <c r="P58" s="408"/>
      <c r="Q58" s="409"/>
      <c r="R58" s="410"/>
    </row>
    <row r="59" spans="1:18" ht="12.75">
      <c r="A59" s="260"/>
      <c r="B59" s="232"/>
      <c r="C59" s="235"/>
      <c r="D59" s="258"/>
      <c r="E59" s="256"/>
      <c r="F59" s="287" t="s">
        <v>252</v>
      </c>
      <c r="G59" s="256" t="s">
        <v>96</v>
      </c>
      <c r="H59" s="256"/>
      <c r="I59" s="418"/>
      <c r="J59" s="408"/>
      <c r="K59" s="407"/>
      <c r="L59" s="408"/>
      <c r="M59" s="407"/>
      <c r="N59" s="408"/>
      <c r="O59" s="407"/>
      <c r="P59" s="408"/>
      <c r="Q59" s="409"/>
      <c r="R59" s="410"/>
    </row>
    <row r="60" spans="1:18" ht="12.75">
      <c r="A60" s="260"/>
      <c r="B60" s="232"/>
      <c r="C60" s="235"/>
      <c r="D60" s="258"/>
      <c r="E60" s="256"/>
      <c r="F60" s="287"/>
      <c r="G60" s="256"/>
      <c r="H60" s="256"/>
      <c r="I60" s="418"/>
      <c r="J60" s="408"/>
      <c r="K60" s="407"/>
      <c r="L60" s="408"/>
      <c r="M60" s="407"/>
      <c r="N60" s="408"/>
      <c r="O60" s="407"/>
      <c r="P60" s="408"/>
      <c r="Q60" s="409"/>
      <c r="R60" s="410"/>
    </row>
    <row r="61" spans="1:122" s="344" customFormat="1" ht="13.5" thickBot="1">
      <c r="A61" s="260"/>
      <c r="B61" s="232"/>
      <c r="C61" s="235"/>
      <c r="D61" s="342"/>
      <c r="E61" s="340" t="s">
        <v>253</v>
      </c>
      <c r="F61" s="363" t="s">
        <v>254</v>
      </c>
      <c r="G61" s="343"/>
      <c r="H61" s="340"/>
      <c r="I61" s="419"/>
      <c r="J61" s="420"/>
      <c r="K61" s="421"/>
      <c r="L61" s="420"/>
      <c r="M61" s="421"/>
      <c r="N61" s="420"/>
      <c r="O61" s="421"/>
      <c r="P61" s="420"/>
      <c r="Q61" s="422"/>
      <c r="R61" s="423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</row>
    <row r="62" spans="1:122" ht="12.75">
      <c r="A62" s="260"/>
      <c r="B62" s="232"/>
      <c r="C62" s="235"/>
      <c r="D62" s="258"/>
      <c r="E62" s="256"/>
      <c r="F62" s="353" t="s">
        <v>241</v>
      </c>
      <c r="G62" s="256" t="s">
        <v>80</v>
      </c>
      <c r="H62" s="256"/>
      <c r="I62" s="418"/>
      <c r="J62" s="424"/>
      <c r="K62" s="418"/>
      <c r="L62" s="424"/>
      <c r="M62" s="418"/>
      <c r="N62" s="424"/>
      <c r="O62" s="418"/>
      <c r="P62" s="424"/>
      <c r="Q62" s="425"/>
      <c r="R62" s="426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</row>
    <row r="63" spans="1:18" ht="12.75">
      <c r="A63" s="260"/>
      <c r="B63" s="232"/>
      <c r="C63" s="235"/>
      <c r="D63" s="393"/>
      <c r="E63" s="394"/>
      <c r="F63" s="427" t="s">
        <v>241</v>
      </c>
      <c r="G63" s="394" t="s">
        <v>81</v>
      </c>
      <c r="H63" s="394"/>
      <c r="I63" s="428"/>
      <c r="J63" s="429"/>
      <c r="K63" s="428"/>
      <c r="L63" s="429"/>
      <c r="M63" s="428"/>
      <c r="N63" s="429"/>
      <c r="O63" s="428"/>
      <c r="P63" s="429"/>
      <c r="Q63" s="430"/>
      <c r="R63" s="431"/>
    </row>
    <row r="64" spans="1:18" ht="12.75">
      <c r="A64" s="286"/>
      <c r="B64" s="255"/>
      <c r="C64" s="432"/>
      <c r="D64" s="258"/>
      <c r="E64" s="255"/>
      <c r="F64" s="287" t="s">
        <v>241</v>
      </c>
      <c r="G64" s="287" t="s">
        <v>255</v>
      </c>
      <c r="H64" s="301"/>
      <c r="I64" s="433"/>
      <c r="J64" s="319"/>
      <c r="K64" s="433"/>
      <c r="L64" s="319"/>
      <c r="M64" s="433"/>
      <c r="N64" s="319"/>
      <c r="O64" s="433"/>
      <c r="P64" s="319"/>
      <c r="Q64" s="425"/>
      <c r="R64" s="426"/>
    </row>
    <row r="65" spans="1:18" ht="12.75">
      <c r="A65" s="231"/>
      <c r="B65" s="232" t="s">
        <v>32</v>
      </c>
      <c r="C65" s="357" t="s">
        <v>256</v>
      </c>
      <c r="D65" s="234" t="s">
        <v>257</v>
      </c>
      <c r="E65" s="287" t="s">
        <v>258</v>
      </c>
      <c r="F65" s="261"/>
      <c r="G65" s="261"/>
      <c r="H65" s="201"/>
      <c r="I65" s="434" t="s">
        <v>203</v>
      </c>
      <c r="J65" s="435"/>
      <c r="K65" s="434" t="s">
        <v>203</v>
      </c>
      <c r="L65" s="435"/>
      <c r="M65" s="434" t="s">
        <v>203</v>
      </c>
      <c r="N65" s="435"/>
      <c r="O65" s="434" t="s">
        <v>203</v>
      </c>
      <c r="P65" s="402"/>
      <c r="Q65" s="401"/>
      <c r="R65" s="265"/>
    </row>
    <row r="66" spans="1:18" ht="12.75">
      <c r="A66" s="231"/>
      <c r="B66" s="232"/>
      <c r="C66" s="357"/>
      <c r="D66" s="393"/>
      <c r="E66" s="395" t="s">
        <v>14</v>
      </c>
      <c r="F66" s="395" t="s">
        <v>80</v>
      </c>
      <c r="G66" s="395"/>
      <c r="H66" s="394"/>
      <c r="I66" s="436"/>
      <c r="J66" s="437"/>
      <c r="K66" s="436"/>
      <c r="L66" s="437"/>
      <c r="M66" s="436"/>
      <c r="N66" s="437"/>
      <c r="O66" s="436"/>
      <c r="P66" s="437"/>
      <c r="Q66" s="409"/>
      <c r="R66" s="438"/>
    </row>
    <row r="67" spans="1:18" ht="12.75">
      <c r="A67" s="231"/>
      <c r="B67" s="232"/>
      <c r="C67" s="357"/>
      <c r="D67" s="240"/>
      <c r="E67" s="277" t="s">
        <v>15</v>
      </c>
      <c r="F67" s="277" t="s">
        <v>81</v>
      </c>
      <c r="G67" s="277"/>
      <c r="H67" s="242"/>
      <c r="I67" s="439"/>
      <c r="J67" s="253"/>
      <c r="K67" s="439"/>
      <c r="L67" s="253"/>
      <c r="M67" s="439"/>
      <c r="N67" s="253"/>
      <c r="O67" s="439"/>
      <c r="P67" s="253"/>
      <c r="Q67" s="409"/>
      <c r="R67" s="438"/>
    </row>
    <row r="68" spans="1:18" ht="13.5" thickBot="1">
      <c r="A68" s="338"/>
      <c r="B68" s="440"/>
      <c r="C68" s="341"/>
      <c r="D68" s="342"/>
      <c r="E68" s="363" t="s">
        <v>17</v>
      </c>
      <c r="F68" s="363" t="s">
        <v>96</v>
      </c>
      <c r="G68" s="363"/>
      <c r="H68" s="340"/>
      <c r="I68" s="441"/>
      <c r="J68" s="442"/>
      <c r="K68" s="441"/>
      <c r="L68" s="442"/>
      <c r="M68" s="441"/>
      <c r="N68" s="442"/>
      <c r="O68" s="441"/>
      <c r="P68" s="442"/>
      <c r="Q68" s="443"/>
      <c r="R68" s="444"/>
    </row>
    <row r="69" spans="1:18" ht="12.75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371" t="s">
        <v>259</v>
      </c>
    </row>
  </sheetData>
  <sheetProtection password="C1BC" sheet="1"/>
  <mergeCells count="10">
    <mergeCell ref="O11:P11"/>
    <mergeCell ref="Q11:R11"/>
    <mergeCell ref="F1:M1"/>
    <mergeCell ref="F3:M3"/>
    <mergeCell ref="F7:M7"/>
    <mergeCell ref="A11:C11"/>
    <mergeCell ref="D11:H11"/>
    <mergeCell ref="I11:J11"/>
    <mergeCell ref="K11:L11"/>
    <mergeCell ref="M11:N11"/>
  </mergeCells>
  <printOptions horizontalCentered="1"/>
  <pageMargins left="1.25" right="1" top="1.25" bottom="1" header="0" footer="0.25"/>
  <pageSetup horizontalDpi="600" verticalDpi="600" orientation="landscape" paperSize="5" scale="65" r:id="rId1"/>
  <headerFooter alignWithMargins="0"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576"/>
  <sheetViews>
    <sheetView zoomScale="72" zoomScaleNormal="72" zoomScaleSheetLayoutView="72" zoomScalePageLayoutView="0" workbookViewId="0" topLeftCell="A1">
      <pane xSplit="10" ySplit="13" topLeftCell="K29" activePane="bottomRight" state="frozen"/>
      <selection pane="topLeft" activeCell="A1" sqref="A1"/>
      <selection pane="topRight" activeCell="K1" sqref="K1"/>
      <selection pane="bottomLeft" activeCell="A14" sqref="A14"/>
      <selection pane="bottomRight" activeCell="E30" sqref="E30"/>
    </sheetView>
  </sheetViews>
  <sheetFormatPr defaultColWidth="9.140625" defaultRowHeight="12.75"/>
  <cols>
    <col min="1" max="1" width="0.5625" style="192" customWidth="1"/>
    <col min="2" max="2" width="2.7109375" style="192" customWidth="1"/>
    <col min="3" max="3" width="3.00390625" style="192" customWidth="1"/>
    <col min="4" max="4" width="3.28125" style="192" customWidth="1"/>
    <col min="5" max="5" width="18.00390625" style="192" customWidth="1"/>
    <col min="6" max="6" width="3.8515625" style="192" customWidth="1"/>
    <col min="7" max="7" width="3.421875" style="192" customWidth="1"/>
    <col min="8" max="8" width="2.28125" style="192" customWidth="1"/>
    <col min="9" max="9" width="2.8515625" style="192" customWidth="1"/>
    <col min="10" max="10" width="25.7109375" style="192" customWidth="1"/>
    <col min="11" max="11" width="8.7109375" style="192" customWidth="1"/>
    <col min="12" max="12" width="8.421875" style="192" bestFit="1" customWidth="1"/>
    <col min="13" max="13" width="8.7109375" style="192" bestFit="1" customWidth="1"/>
    <col min="14" max="15" width="6.28125" style="192" customWidth="1"/>
    <col min="16" max="16" width="8.00390625" style="192" customWidth="1"/>
    <col min="17" max="17" width="9.7109375" style="192" customWidth="1"/>
    <col min="18" max="18" width="10.00390625" style="192" customWidth="1"/>
    <col min="19" max="19" width="10.7109375" style="192" customWidth="1"/>
    <col min="20" max="21" width="6.28125" style="192" customWidth="1"/>
    <col min="22" max="22" width="8.8515625" style="192" customWidth="1"/>
    <col min="23" max="23" width="7.28125" style="192" customWidth="1"/>
    <col min="24" max="24" width="7.421875" style="192" customWidth="1"/>
    <col min="25" max="25" width="8.28125" style="192" customWidth="1"/>
    <col min="26" max="27" width="6.28125" style="192" customWidth="1"/>
    <col min="28" max="28" width="8.00390625" style="192" customWidth="1"/>
    <col min="29" max="30" width="7.7109375" style="192" customWidth="1"/>
    <col min="31" max="31" width="7.28125" style="192" customWidth="1"/>
    <col min="32" max="34" width="6.28125" style="192" customWidth="1"/>
    <col min="35" max="35" width="9.28125" style="192" customWidth="1"/>
    <col min="36" max="36" width="10.28125" style="192" customWidth="1"/>
    <col min="37" max="37" width="8.00390625" style="192" customWidth="1"/>
    <col min="38" max="16384" width="9.140625" style="192" customWidth="1"/>
  </cols>
  <sheetData>
    <row r="1" spans="10:37" ht="12.75">
      <c r="J1" s="1062" t="s">
        <v>260</v>
      </c>
      <c r="K1" s="1062"/>
      <c r="L1" s="1062"/>
      <c r="M1" s="1062"/>
      <c r="N1" s="1062"/>
      <c r="O1" s="1062"/>
      <c r="P1" s="1062"/>
      <c r="Q1" s="1062"/>
      <c r="R1" s="1062"/>
      <c r="S1" s="1062"/>
      <c r="T1" s="1062"/>
      <c r="U1" s="1062"/>
      <c r="V1" s="1062"/>
      <c r="W1" s="1062"/>
      <c r="X1" s="1062"/>
      <c r="Y1" s="1062"/>
      <c r="Z1" s="1062"/>
      <c r="AA1" s="1062"/>
      <c r="AB1" s="1062"/>
      <c r="AC1" s="1062"/>
      <c r="AD1" s="1062"/>
      <c r="AK1" s="193" t="s">
        <v>261</v>
      </c>
    </row>
    <row r="2" spans="2:10" ht="12.75">
      <c r="B2" s="189"/>
      <c r="C2" s="189"/>
      <c r="D2" s="189"/>
      <c r="E2" s="189"/>
      <c r="F2" s="189"/>
      <c r="G2" s="189"/>
      <c r="H2" s="189"/>
      <c r="I2" s="189"/>
      <c r="J2" s="189"/>
    </row>
    <row r="3" spans="1:37" s="201" customFormat="1" ht="15.75">
      <c r="A3" s="192"/>
      <c r="B3" s="189"/>
      <c r="C3" s="189"/>
      <c r="D3" s="189"/>
      <c r="E3" s="189"/>
      <c r="F3" s="189"/>
      <c r="G3" s="189"/>
      <c r="H3" s="189"/>
      <c r="I3" s="189"/>
      <c r="J3" s="1063" t="s">
        <v>262</v>
      </c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G3" s="192"/>
      <c r="AH3" s="192"/>
      <c r="AI3" s="192"/>
      <c r="AJ3" s="192"/>
      <c r="AK3" s="192"/>
    </row>
    <row r="4" spans="1:37" s="201" customFormat="1" ht="18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070"/>
      <c r="AF4" s="1070"/>
      <c r="AG4" s="1070"/>
      <c r="AH4" s="1070"/>
      <c r="AI4" s="1070"/>
      <c r="AJ4" s="1070"/>
      <c r="AK4" s="1070"/>
    </row>
    <row r="5" spans="1:20" s="201" customFormat="1" ht="12.75">
      <c r="A5" s="192" t="s">
        <v>263</v>
      </c>
      <c r="B5" s="192"/>
      <c r="C5" s="192"/>
      <c r="D5" s="192"/>
      <c r="E5" s="192"/>
      <c r="F5" s="192"/>
      <c r="G5" s="196"/>
      <c r="H5" s="196"/>
      <c r="I5" s="196"/>
      <c r="J5" s="189"/>
      <c r="K5" s="192"/>
      <c r="L5" s="192"/>
      <c r="M5" s="192"/>
      <c r="N5" s="192"/>
      <c r="O5" s="192"/>
      <c r="P5" s="192"/>
      <c r="Q5" s="192"/>
      <c r="R5" s="192"/>
      <c r="S5" s="192"/>
      <c r="T5" s="192"/>
    </row>
    <row r="6" spans="1:30" s="201" customFormat="1" ht="12.75">
      <c r="A6" s="192" t="s">
        <v>264</v>
      </c>
      <c r="B6" s="192"/>
      <c r="C6" s="192"/>
      <c r="D6" s="192"/>
      <c r="E6" s="192"/>
      <c r="F6" s="192"/>
      <c r="G6" s="196"/>
      <c r="H6" s="196"/>
      <c r="I6" s="196"/>
      <c r="J6" s="197"/>
      <c r="K6" s="192"/>
      <c r="L6" s="192"/>
      <c r="M6" s="192"/>
      <c r="N6" s="192"/>
      <c r="O6" s="192"/>
      <c r="P6" s="192"/>
      <c r="Q6" s="192"/>
      <c r="S6" s="192"/>
      <c r="T6" s="192"/>
      <c r="Z6" s="488"/>
      <c r="AD6" s="196" t="s">
        <v>265</v>
      </c>
    </row>
    <row r="7" spans="1:30" s="201" customFormat="1" ht="12.75" customHeight="1">
      <c r="A7" s="192" t="s">
        <v>217</v>
      </c>
      <c r="B7" s="192"/>
      <c r="C7" s="192"/>
      <c r="D7" s="192"/>
      <c r="E7" s="192"/>
      <c r="F7" s="192"/>
      <c r="G7" s="196"/>
      <c r="H7" s="196"/>
      <c r="I7" s="196"/>
      <c r="R7" s="195" t="s">
        <v>266</v>
      </c>
      <c r="S7" s="195"/>
      <c r="T7" s="195"/>
      <c r="U7" s="195"/>
      <c r="V7" s="195"/>
      <c r="W7" s="195"/>
      <c r="X7" s="195"/>
      <c r="AD7" s="489" t="s">
        <v>267</v>
      </c>
    </row>
    <row r="8" spans="1:31" s="201" customFormat="1" ht="12.75">
      <c r="A8" s="201" t="s">
        <v>268</v>
      </c>
      <c r="E8" s="490" t="s">
        <v>126</v>
      </c>
      <c r="G8" s="199"/>
      <c r="H8" s="199"/>
      <c r="I8" s="199"/>
      <c r="J8" s="203" t="s">
        <v>0</v>
      </c>
      <c r="AD8" s="201" t="s">
        <v>121</v>
      </c>
      <c r="AE8" s="202" t="s">
        <v>126</v>
      </c>
    </row>
    <row r="9" spans="7:10" s="201" customFormat="1" ht="13.5" thickBot="1">
      <c r="G9" s="199"/>
      <c r="H9" s="199"/>
      <c r="I9" s="199"/>
      <c r="J9" s="203"/>
    </row>
    <row r="10" spans="1:41" s="201" customFormat="1" ht="12.75">
      <c r="A10" s="208"/>
      <c r="B10" s="380"/>
      <c r="C10" s="380"/>
      <c r="D10" s="380"/>
      <c r="E10" s="491"/>
      <c r="F10" s="380"/>
      <c r="G10" s="380"/>
      <c r="H10" s="380"/>
      <c r="I10" s="380"/>
      <c r="J10" s="381"/>
      <c r="K10" s="212"/>
      <c r="L10" s="211"/>
      <c r="M10" s="211"/>
      <c r="N10" s="211"/>
      <c r="O10" s="211"/>
      <c r="P10" s="211"/>
      <c r="Q10" s="212"/>
      <c r="R10" s="211"/>
      <c r="S10" s="211"/>
      <c r="T10" s="211"/>
      <c r="U10" s="211"/>
      <c r="V10" s="211"/>
      <c r="W10" s="212"/>
      <c r="X10" s="211"/>
      <c r="Y10" s="211"/>
      <c r="Z10" s="211"/>
      <c r="AA10" s="211"/>
      <c r="AB10" s="211"/>
      <c r="AC10" s="212"/>
      <c r="AD10" s="211"/>
      <c r="AE10" s="211"/>
      <c r="AF10" s="211"/>
      <c r="AG10" s="211"/>
      <c r="AH10" s="211"/>
      <c r="AI10" s="212"/>
      <c r="AJ10" s="211"/>
      <c r="AK10" s="492"/>
      <c r="AO10" s="488"/>
    </row>
    <row r="11" spans="1:43" s="201" customFormat="1" ht="13.5" customHeight="1" thickBot="1">
      <c r="A11" s="1065"/>
      <c r="B11" s="1066"/>
      <c r="C11" s="1066"/>
      <c r="D11" s="1066"/>
      <c r="E11" s="1071"/>
      <c r="F11" s="214"/>
      <c r="G11" s="214"/>
      <c r="H11" s="214"/>
      <c r="I11" s="214"/>
      <c r="J11" s="215"/>
      <c r="K11" s="1072" t="s">
        <v>1</v>
      </c>
      <c r="L11" s="1073"/>
      <c r="M11" s="1073"/>
      <c r="N11" s="1073"/>
      <c r="O11" s="1073"/>
      <c r="P11" s="1073"/>
      <c r="Q11" s="1072" t="s">
        <v>2</v>
      </c>
      <c r="R11" s="1073"/>
      <c r="S11" s="1073"/>
      <c r="T11" s="1073"/>
      <c r="U11" s="1073"/>
      <c r="V11" s="1073"/>
      <c r="W11" s="1072" t="s">
        <v>3</v>
      </c>
      <c r="X11" s="1073"/>
      <c r="Y11" s="1073"/>
      <c r="Z11" s="1073"/>
      <c r="AA11" s="1073"/>
      <c r="AB11" s="1073"/>
      <c r="AC11" s="1072" t="s">
        <v>4</v>
      </c>
      <c r="AD11" s="1073"/>
      <c r="AE11" s="1073"/>
      <c r="AF11" s="1073"/>
      <c r="AG11" s="1073"/>
      <c r="AH11" s="1073"/>
      <c r="AI11" s="1072" t="s">
        <v>269</v>
      </c>
      <c r="AJ11" s="1073"/>
      <c r="AK11" s="1074"/>
      <c r="AP11" s="488"/>
      <c r="AQ11" s="488"/>
    </row>
    <row r="12" spans="1:37" s="201" customFormat="1" ht="13.5" customHeight="1">
      <c r="A12" s="1065" t="s">
        <v>8</v>
      </c>
      <c r="B12" s="1066"/>
      <c r="C12" s="1066"/>
      <c r="D12" s="1066"/>
      <c r="E12" s="1071"/>
      <c r="F12" s="1066" t="s">
        <v>9</v>
      </c>
      <c r="G12" s="1066"/>
      <c r="H12" s="1066"/>
      <c r="I12" s="1066"/>
      <c r="J12" s="1067"/>
      <c r="K12" s="1077" t="s">
        <v>270</v>
      </c>
      <c r="L12" s="1078"/>
      <c r="M12" s="1079"/>
      <c r="N12" s="1075" t="s">
        <v>271</v>
      </c>
      <c r="O12" s="1075"/>
      <c r="P12" s="1076"/>
      <c r="Q12" s="1077" t="s">
        <v>270</v>
      </c>
      <c r="R12" s="1078"/>
      <c r="S12" s="1079"/>
      <c r="T12" s="1075" t="s">
        <v>271</v>
      </c>
      <c r="U12" s="1075"/>
      <c r="V12" s="1076"/>
      <c r="W12" s="1077" t="s">
        <v>270</v>
      </c>
      <c r="X12" s="1078"/>
      <c r="Y12" s="1079"/>
      <c r="Z12" s="1075" t="s">
        <v>271</v>
      </c>
      <c r="AA12" s="1075"/>
      <c r="AB12" s="1076"/>
      <c r="AC12" s="1077" t="s">
        <v>270</v>
      </c>
      <c r="AD12" s="1078"/>
      <c r="AE12" s="1079"/>
      <c r="AF12" s="1075" t="s">
        <v>271</v>
      </c>
      <c r="AG12" s="1075"/>
      <c r="AH12" s="1076"/>
      <c r="AI12" s="1077" t="s">
        <v>272</v>
      </c>
      <c r="AJ12" s="1078"/>
      <c r="AK12" s="1080"/>
    </row>
    <row r="13" spans="1:39" s="201" customFormat="1" ht="13.5" thickBot="1">
      <c r="A13" s="493"/>
      <c r="B13" s="494"/>
      <c r="C13" s="494"/>
      <c r="D13" s="494"/>
      <c r="E13" s="495"/>
      <c r="F13" s="494"/>
      <c r="G13" s="494"/>
      <c r="H13" s="494"/>
      <c r="I13" s="494"/>
      <c r="J13" s="496"/>
      <c r="K13" s="493" t="s">
        <v>273</v>
      </c>
      <c r="L13" s="497" t="s">
        <v>274</v>
      </c>
      <c r="M13" s="495" t="s">
        <v>275</v>
      </c>
      <c r="N13" s="494" t="s">
        <v>273</v>
      </c>
      <c r="O13" s="497" t="s">
        <v>274</v>
      </c>
      <c r="P13" s="496" t="s">
        <v>275</v>
      </c>
      <c r="Q13" s="493" t="s">
        <v>273</v>
      </c>
      <c r="R13" s="497" t="s">
        <v>274</v>
      </c>
      <c r="S13" s="495" t="s">
        <v>275</v>
      </c>
      <c r="T13" s="494" t="s">
        <v>273</v>
      </c>
      <c r="U13" s="497" t="s">
        <v>274</v>
      </c>
      <c r="V13" s="496" t="s">
        <v>275</v>
      </c>
      <c r="W13" s="493" t="s">
        <v>273</v>
      </c>
      <c r="X13" s="497" t="s">
        <v>274</v>
      </c>
      <c r="Y13" s="495" t="s">
        <v>275</v>
      </c>
      <c r="Z13" s="494" t="s">
        <v>273</v>
      </c>
      <c r="AA13" s="497" t="s">
        <v>274</v>
      </c>
      <c r="AB13" s="496" t="s">
        <v>275</v>
      </c>
      <c r="AC13" s="493" t="s">
        <v>273</v>
      </c>
      <c r="AD13" s="497" t="s">
        <v>274</v>
      </c>
      <c r="AE13" s="495" t="s">
        <v>275</v>
      </c>
      <c r="AF13" s="494" t="s">
        <v>273</v>
      </c>
      <c r="AG13" s="497" t="s">
        <v>274</v>
      </c>
      <c r="AH13" s="496" t="s">
        <v>275</v>
      </c>
      <c r="AI13" s="493" t="s">
        <v>273</v>
      </c>
      <c r="AJ13" s="497" t="s">
        <v>274</v>
      </c>
      <c r="AK13" s="496" t="s">
        <v>275</v>
      </c>
      <c r="AM13" s="498"/>
    </row>
    <row r="14" spans="1:37" s="201" customFormat="1" ht="12.75">
      <c r="A14" s="499"/>
      <c r="B14" s="445"/>
      <c r="C14" s="445"/>
      <c r="D14" s="445"/>
      <c r="E14" s="500"/>
      <c r="F14" s="501"/>
      <c r="G14" s="502"/>
      <c r="H14" s="502"/>
      <c r="I14" s="502"/>
      <c r="J14" s="449"/>
      <c r="K14" s="503"/>
      <c r="L14" s="504"/>
      <c r="M14" s="504"/>
      <c r="N14" s="505"/>
      <c r="O14" s="504"/>
      <c r="P14" s="506"/>
      <c r="Q14" s="503"/>
      <c r="R14" s="504"/>
      <c r="S14" s="504"/>
      <c r="T14" s="505"/>
      <c r="U14" s="504"/>
      <c r="V14" s="506"/>
      <c r="W14" s="503"/>
      <c r="X14" s="504"/>
      <c r="Y14" s="504"/>
      <c r="Z14" s="505"/>
      <c r="AA14" s="504"/>
      <c r="AB14" s="506"/>
      <c r="AC14" s="503"/>
      <c r="AD14" s="504"/>
      <c r="AE14" s="504"/>
      <c r="AF14" s="505"/>
      <c r="AG14" s="504"/>
      <c r="AH14" s="506"/>
      <c r="AI14" s="503"/>
      <c r="AJ14" s="504"/>
      <c r="AK14" s="506"/>
    </row>
    <row r="15" spans="1:37" s="201" customFormat="1" ht="12.75">
      <c r="A15" s="507"/>
      <c r="B15" s="250" t="s">
        <v>253</v>
      </c>
      <c r="C15" s="250" t="s">
        <v>276</v>
      </c>
      <c r="D15" s="250"/>
      <c r="E15" s="508"/>
      <c r="G15" s="204"/>
      <c r="H15" s="204"/>
      <c r="I15" s="204"/>
      <c r="J15" s="235"/>
      <c r="K15" s="509"/>
      <c r="L15" s="510"/>
      <c r="M15" s="510"/>
      <c r="N15" s="511"/>
      <c r="O15" s="510"/>
      <c r="P15" s="512"/>
      <c r="Q15" s="509"/>
      <c r="R15" s="510"/>
      <c r="S15" s="510"/>
      <c r="T15" s="511"/>
      <c r="U15" s="510"/>
      <c r="V15" s="512"/>
      <c r="W15" s="509"/>
      <c r="X15" s="510"/>
      <c r="Y15" s="510"/>
      <c r="Z15" s="511"/>
      <c r="AA15" s="510"/>
      <c r="AB15" s="512"/>
      <c r="AC15" s="509"/>
      <c r="AD15" s="510"/>
      <c r="AE15" s="510"/>
      <c r="AF15" s="511"/>
      <c r="AG15" s="510"/>
      <c r="AH15" s="512"/>
      <c r="AI15" s="509"/>
      <c r="AJ15" s="510"/>
      <c r="AK15" s="512"/>
    </row>
    <row r="16" spans="1:37" s="201" customFormat="1" ht="12.75">
      <c r="A16" s="507"/>
      <c r="B16" s="250"/>
      <c r="C16" s="250"/>
      <c r="D16" s="250"/>
      <c r="E16" s="508"/>
      <c r="G16" s="204"/>
      <c r="H16" s="204"/>
      <c r="I16" s="204"/>
      <c r="J16" s="235"/>
      <c r="K16" s="509"/>
      <c r="L16" s="510"/>
      <c r="M16" s="510"/>
      <c r="N16" s="511"/>
      <c r="O16" s="510"/>
      <c r="P16" s="512"/>
      <c r="Q16" s="509"/>
      <c r="R16" s="510"/>
      <c r="S16" s="510"/>
      <c r="T16" s="511"/>
      <c r="U16" s="510"/>
      <c r="V16" s="512"/>
      <c r="W16" s="509"/>
      <c r="X16" s="510"/>
      <c r="Y16" s="510"/>
      <c r="Z16" s="511"/>
      <c r="AA16" s="510"/>
      <c r="AB16" s="512"/>
      <c r="AC16" s="509"/>
      <c r="AD16" s="510"/>
      <c r="AE16" s="510"/>
      <c r="AF16" s="511"/>
      <c r="AG16" s="510"/>
      <c r="AH16" s="512"/>
      <c r="AI16" s="509"/>
      <c r="AJ16" s="510"/>
      <c r="AK16" s="512"/>
    </row>
    <row r="17" spans="1:37" s="201" customFormat="1" ht="12.75">
      <c r="A17" s="507"/>
      <c r="B17" s="250"/>
      <c r="C17" s="250" t="s">
        <v>277</v>
      </c>
      <c r="D17" s="250" t="s">
        <v>278</v>
      </c>
      <c r="E17" s="508"/>
      <c r="F17" s="513" t="s">
        <v>279</v>
      </c>
      <c r="G17" s="514"/>
      <c r="H17" s="514"/>
      <c r="I17" s="514"/>
      <c r="J17" s="263"/>
      <c r="K17" s="515">
        <f aca="true" t="shared" si="0" ref="K17:AI17">+K18+K259+K267+K312</f>
        <v>1058</v>
      </c>
      <c r="L17" s="516">
        <f t="shared" si="0"/>
        <v>787</v>
      </c>
      <c r="M17" s="516">
        <f t="shared" si="0"/>
        <v>1845</v>
      </c>
      <c r="N17" s="516">
        <f t="shared" si="0"/>
        <v>50</v>
      </c>
      <c r="O17" s="516">
        <f t="shared" si="0"/>
        <v>59</v>
      </c>
      <c r="P17" s="517">
        <f t="shared" si="0"/>
        <v>109</v>
      </c>
      <c r="Q17" s="515">
        <f t="shared" si="0"/>
        <v>1417</v>
      </c>
      <c r="R17" s="516">
        <f t="shared" si="0"/>
        <v>1223</v>
      </c>
      <c r="S17" s="516">
        <f t="shared" si="0"/>
        <v>2640</v>
      </c>
      <c r="T17" s="516">
        <f t="shared" si="0"/>
        <v>166</v>
      </c>
      <c r="U17" s="516">
        <f t="shared" si="0"/>
        <v>155</v>
      </c>
      <c r="V17" s="517">
        <f t="shared" si="0"/>
        <v>321</v>
      </c>
      <c r="W17" s="515">
        <f t="shared" si="0"/>
        <v>672</v>
      </c>
      <c r="X17" s="516">
        <f t="shared" si="0"/>
        <v>603</v>
      </c>
      <c r="Y17" s="516">
        <f t="shared" si="0"/>
        <v>1275</v>
      </c>
      <c r="Z17" s="516">
        <f t="shared" si="0"/>
        <v>103</v>
      </c>
      <c r="AA17" s="516">
        <f t="shared" si="0"/>
        <v>117</v>
      </c>
      <c r="AB17" s="517">
        <f t="shared" si="0"/>
        <v>220</v>
      </c>
      <c r="AC17" s="515">
        <f t="shared" si="0"/>
        <v>990</v>
      </c>
      <c r="AD17" s="516">
        <f t="shared" si="0"/>
        <v>720</v>
      </c>
      <c r="AE17" s="516">
        <f t="shared" si="0"/>
        <v>1710</v>
      </c>
      <c r="AF17" s="516">
        <f t="shared" si="0"/>
        <v>172</v>
      </c>
      <c r="AG17" s="516">
        <f t="shared" si="0"/>
        <v>180</v>
      </c>
      <c r="AH17" s="517">
        <f t="shared" si="0"/>
        <v>352</v>
      </c>
      <c r="AI17" s="516">
        <f t="shared" si="0"/>
        <v>4284</v>
      </c>
      <c r="AJ17" s="516">
        <f>+AJ18+AJ259+AJ267+AJ312</f>
        <v>3481</v>
      </c>
      <c r="AK17" s="517">
        <f>+AK18+AK259+AK267+AK312</f>
        <v>7765</v>
      </c>
    </row>
    <row r="18" spans="1:37" s="201" customFormat="1" ht="26.25" customHeight="1">
      <c r="A18" s="507"/>
      <c r="B18" s="250"/>
      <c r="D18" s="201" t="s">
        <v>280</v>
      </c>
      <c r="E18" s="518"/>
      <c r="F18" s="519" t="s">
        <v>5</v>
      </c>
      <c r="G18" s="1081" t="s">
        <v>281</v>
      </c>
      <c r="H18" s="1082"/>
      <c r="I18" s="1082"/>
      <c r="J18" s="1083"/>
      <c r="K18" s="515">
        <f aca="true" t="shared" si="1" ref="K18:AK18">SUM(K19:K23)</f>
        <v>27</v>
      </c>
      <c r="L18" s="516">
        <f t="shared" si="1"/>
        <v>25</v>
      </c>
      <c r="M18" s="516">
        <f t="shared" si="1"/>
        <v>52</v>
      </c>
      <c r="N18" s="516">
        <f t="shared" si="1"/>
        <v>50</v>
      </c>
      <c r="O18" s="516">
        <f t="shared" si="1"/>
        <v>59</v>
      </c>
      <c r="P18" s="517">
        <f t="shared" si="1"/>
        <v>109</v>
      </c>
      <c r="Q18" s="515">
        <f aca="true" t="shared" si="2" ref="Q18:V18">SUM(Q19:Q24)</f>
        <v>23</v>
      </c>
      <c r="R18" s="515">
        <f t="shared" si="2"/>
        <v>28</v>
      </c>
      <c r="S18" s="515">
        <f t="shared" si="2"/>
        <v>51</v>
      </c>
      <c r="T18" s="515">
        <f t="shared" si="2"/>
        <v>60</v>
      </c>
      <c r="U18" s="515">
        <f t="shared" si="2"/>
        <v>70</v>
      </c>
      <c r="V18" s="515">
        <f t="shared" si="2"/>
        <v>130</v>
      </c>
      <c r="W18" s="515">
        <f t="shared" si="1"/>
        <v>32</v>
      </c>
      <c r="X18" s="516">
        <f t="shared" si="1"/>
        <v>34</v>
      </c>
      <c r="Y18" s="516">
        <f t="shared" si="1"/>
        <v>66</v>
      </c>
      <c r="Z18" s="516">
        <f t="shared" si="1"/>
        <v>103</v>
      </c>
      <c r="AA18" s="516">
        <f t="shared" si="1"/>
        <v>117</v>
      </c>
      <c r="AB18" s="517">
        <f t="shared" si="1"/>
        <v>220</v>
      </c>
      <c r="AC18" s="515">
        <f t="shared" si="1"/>
        <v>32</v>
      </c>
      <c r="AD18" s="516">
        <f t="shared" si="1"/>
        <v>30</v>
      </c>
      <c r="AE18" s="516">
        <f t="shared" si="1"/>
        <v>62</v>
      </c>
      <c r="AF18" s="516">
        <f t="shared" si="1"/>
        <v>172</v>
      </c>
      <c r="AG18" s="516">
        <f t="shared" si="1"/>
        <v>180</v>
      </c>
      <c r="AH18" s="517">
        <f t="shared" si="1"/>
        <v>352</v>
      </c>
      <c r="AI18" s="515">
        <f t="shared" si="1"/>
        <v>164</v>
      </c>
      <c r="AJ18" s="516">
        <f>SUM(AJ19:AJ23)</f>
        <v>176</v>
      </c>
      <c r="AK18" s="517">
        <f t="shared" si="1"/>
        <v>340</v>
      </c>
    </row>
    <row r="19" spans="1:37" s="201" customFormat="1" ht="12.75">
      <c r="A19" s="507"/>
      <c r="B19" s="250"/>
      <c r="C19" s="520"/>
      <c r="D19" s="521" t="s">
        <v>282</v>
      </c>
      <c r="E19" s="518"/>
      <c r="F19" s="242"/>
      <c r="G19" s="242" t="s">
        <v>283</v>
      </c>
      <c r="H19" s="242"/>
      <c r="I19" s="242"/>
      <c r="J19" s="243"/>
      <c r="K19" s="522">
        <f>+K26+K33+K41+K49+K56+K63+K71+K78+K85+K93+K101+K110+K128+K135+K147+K154</f>
        <v>4</v>
      </c>
      <c r="L19" s="523">
        <f>+L26+L33+L41+L49+L56+L63+L71+L78+L85+L93+L101+L110+L128+L135+L147+L154</f>
        <v>2</v>
      </c>
      <c r="M19" s="523">
        <f>+K19+L19</f>
        <v>6</v>
      </c>
      <c r="N19" s="523">
        <f>+N26+N33+N41+N49+N56+N63+N71+N78+N85+N93+N101+N110+N128+N135+N147+N154</f>
        <v>2</v>
      </c>
      <c r="O19" s="523">
        <f>+O26+O33+O41+O49+O56+O63+O71+O78+O85+O93+O101+O110+O128+O135+O147+O154</f>
        <v>6</v>
      </c>
      <c r="P19" s="524">
        <f>+N19+O19</f>
        <v>8</v>
      </c>
      <c r="Q19" s="522">
        <f>+Q26+Q33+Q41+Q49+Q56+Q63+Q71+Q78+Q85+Q93+Q101+Q110+Q128+Q135+Q147+Q154</f>
        <v>5</v>
      </c>
      <c r="R19" s="523">
        <f>+R26+R33+R41+R49+R56+R63+R71+R78+R85+R93+R101+R110+R128+R135+R147+R154</f>
        <v>5</v>
      </c>
      <c r="S19" s="523">
        <f>+Q19+R19</f>
        <v>10</v>
      </c>
      <c r="T19" s="523">
        <f>+T26+T33+T41+T49+T56+T63+T71+T78+T85+T93+T101+T110+T128+T135+T147+T154</f>
        <v>10</v>
      </c>
      <c r="U19" s="523">
        <f>+U26+U33+U41+U49+U56+U63+U71+U78+U85+U93+U101+U110+U128+U135+U147+U154</f>
        <v>13</v>
      </c>
      <c r="V19" s="524">
        <f>+T19+U19</f>
        <v>23</v>
      </c>
      <c r="W19" s="522">
        <f>+W26+W33+W41+W49+W56+W63+W71+W78+W85+W93+W101+W110+W128+W135+W147+W154</f>
        <v>5</v>
      </c>
      <c r="X19" s="523">
        <f>+X26+X33+X41+X49+X56+X63+X71+X78+X85+X93+X101+X110+X128+X135+X147+X154</f>
        <v>4</v>
      </c>
      <c r="Y19" s="523">
        <f>+W19+X19</f>
        <v>9</v>
      </c>
      <c r="Z19" s="523">
        <f>+Z26+Z33+Z41+Z49+Z56+Z63+Z71+Z78+Z85+Z93+Z101+Z110+Z128+Z135+Z147+Z154</f>
        <v>19</v>
      </c>
      <c r="AA19" s="523">
        <f>+AA26+AA33+AA41+AA49+AA56+AA63+AA71+AA78+AA85+AA93+AA101+AA110+AA128+AA135+AA147+AA154</f>
        <v>17</v>
      </c>
      <c r="AB19" s="524">
        <f>+Z19+AA19</f>
        <v>36</v>
      </c>
      <c r="AC19" s="522">
        <f>+AC26+AC33+AC41+AC49+AC56+AC63+AC71+AC78+AC85+AC93+AC101+AC110+AC128+AC135+AC147+AC154</f>
        <v>9</v>
      </c>
      <c r="AD19" s="523">
        <f>+AD26+AD33+AD41+AD49+AD56+AD63+AD71+AD78+AD85+AD93+AD101+AD110+AD128+AD135+AD147+AD154</f>
        <v>4</v>
      </c>
      <c r="AE19" s="523">
        <f>+AC19+AD19</f>
        <v>13</v>
      </c>
      <c r="AF19" s="523">
        <f>+AF26+AF33+AF41+AF49+AF56+AF63+AF71+AF78+AF85+AF93+AF101+AF110+AF128+AF135+AF147+AF154</f>
        <v>34</v>
      </c>
      <c r="AG19" s="523">
        <f>+AG26+AG33+AG41+AG49+AG56+AG63+AG71+AG78+AG85+AG93+AG101+AG110+AG128+AG135+AG147+AG154</f>
        <v>31</v>
      </c>
      <c r="AH19" s="524">
        <f>+AF19+AG19</f>
        <v>65</v>
      </c>
      <c r="AI19" s="522">
        <f>+AI26+AI33+AI41+AI49+AI56+AI63+AI71+AI78+AI85+AI93+AI101+AI110+AI128+AI135+AI147+AI154</f>
        <v>25</v>
      </c>
      <c r="AJ19" s="523">
        <f>+AJ26+AJ33+AJ41+AJ49+AJ56+AJ63+AJ71+AJ78+AJ85+AJ93+AJ101+AJ110+AJ128+AJ135+AJ147+AJ154</f>
        <v>21</v>
      </c>
      <c r="AK19" s="524">
        <f aca="true" t="shared" si="3" ref="AK19:AK24">+AI19+AJ19</f>
        <v>46</v>
      </c>
    </row>
    <row r="20" spans="1:37" s="201" customFormat="1" ht="12.75">
      <c r="A20" s="507"/>
      <c r="B20" s="250"/>
      <c r="C20" s="520"/>
      <c r="D20" s="201" t="s">
        <v>284</v>
      </c>
      <c r="E20" s="518"/>
      <c r="F20" s="242"/>
      <c r="G20" s="242" t="s">
        <v>285</v>
      </c>
      <c r="H20" s="242"/>
      <c r="I20" s="242"/>
      <c r="J20" s="243"/>
      <c r="K20" s="522">
        <f>+K27+K34+K42+K50+K57+K64+K72+K79+K86+K94+K102+K111+K117+K129+K136+K148+K155</f>
        <v>6</v>
      </c>
      <c r="L20" s="523">
        <f>+L27+L34+L42+L50+L57+L64+L72+L79+L86+L94+L102+L111+L117+L129+L136+L148+L155</f>
        <v>3</v>
      </c>
      <c r="M20" s="523">
        <f>+K20+L20</f>
        <v>9</v>
      </c>
      <c r="N20" s="523">
        <f>+N27+N34+N42+N50+N57+N64+N72+N79+N86+N94+N102+N111+N117+N129+N136+N148+N155</f>
        <v>24</v>
      </c>
      <c r="O20" s="523">
        <f>+O27+O34+O42+O50+O57+O64+O72+O79+O86+O94+O102+O111+O117+O129+O136+O148+O155</f>
        <v>26</v>
      </c>
      <c r="P20" s="524">
        <f>+N20+O20</f>
        <v>50</v>
      </c>
      <c r="Q20" s="522">
        <f>+Q27+Q34+Q42+Q50+Q57+Q64+Q72+Q79+Q86+Q94+Q102+Q111+Q117+Q129+Q136+Q148+Q155</f>
        <v>5</v>
      </c>
      <c r="R20" s="523">
        <f>+R27+R34+R42+R50+R57+R64+R72+R79+R86+R94+R102+R111+R117+R129+R136+R148+R155</f>
        <v>4</v>
      </c>
      <c r="S20" s="523">
        <f>+Q20+R20</f>
        <v>9</v>
      </c>
      <c r="T20" s="523">
        <f>+T27+T34+T42+T50+T57+T64+T72+T79+T86+T94+T102+T111+T117+T129+T136+T148+T155</f>
        <v>18</v>
      </c>
      <c r="U20" s="523">
        <f>+U27+U34+U42+U50+U57+U64+U72+U79+U86+U94+U102+U111+U117+U129+U136+U148+U155</f>
        <v>21</v>
      </c>
      <c r="V20" s="524">
        <f>+T20+U20</f>
        <v>39</v>
      </c>
      <c r="W20" s="522">
        <f>+W27+W34+W42+W50+W57+W64+W72+W79+W86+W94+W102+W111+W117+W129+W136+W148+W155</f>
        <v>7</v>
      </c>
      <c r="X20" s="523">
        <f>+X27+X34+X42+X50+X57+X64+X72+X79+X86+X94+X102+X111+X117+X129+X136+X148+X155</f>
        <v>2</v>
      </c>
      <c r="Y20" s="523">
        <f>+W20+X20</f>
        <v>9</v>
      </c>
      <c r="Z20" s="523">
        <f>+Z27+Z34+Z42+Z50+Z57+Z64+Z72+Z79+Z86+Z94+Z102+Z111+Z117+Z129+Z136+Z148+Z155</f>
        <v>21</v>
      </c>
      <c r="AA20" s="523">
        <f>+AA27+AA34+AA42+AA50+AA57+AA64+AA72+AA79+AA86+AA94+AA102+AA111+AA117+AA129+AA136+AA148+AA155</f>
        <v>19</v>
      </c>
      <c r="AB20" s="524">
        <f>+Z20+AA20</f>
        <v>40</v>
      </c>
      <c r="AC20" s="522">
        <f>+AC27+AC34+AC42+AC50+AC57+AC64+AC72+AC79+AC86+AC94+AC102+AC111+AC117+AC129+AC136+AC148+AC155</f>
        <v>6</v>
      </c>
      <c r="AD20" s="523">
        <f>+AD27+AD34+AD42+AD50+AD57+AD64+AD72+AD79+AD86+AD94+AD102+AD111+AD117+AD129+AD136+AD148+AD155</f>
        <v>3</v>
      </c>
      <c r="AE20" s="523">
        <f>+AC20+AD20</f>
        <v>9</v>
      </c>
      <c r="AF20" s="523">
        <f>+AF27+AF34+AF42+AF50+AF57+AF64+AF72+AF79+AF86+AF94+AF102+AF111+AF117+AF129+AF136+AF148+AF155</f>
        <v>41</v>
      </c>
      <c r="AG20" s="523">
        <f>+AG27+AG34+AG42+AG50+AG57+AG64+AG72+AG79+AG86+AG94+AG102+AG111+AG117+AG129+AG136+AG148+AG155</f>
        <v>41</v>
      </c>
      <c r="AH20" s="524">
        <f>+AF20+AG20</f>
        <v>82</v>
      </c>
      <c r="AI20" s="522">
        <f>+AI27+AI34+AI42+AI50+AI57+AI64+AI72+AI79+AI86+AI94+AI102+AI111+AI117+AI129+AI136+AI148+AI155</f>
        <v>48</v>
      </c>
      <c r="AJ20" s="523">
        <f>+AJ27+AJ34+AJ42+AJ50+AJ57+AJ64+AJ72+AJ79+AJ86+AJ94+AJ102+AJ111+AJ117+AJ129+AJ136+AJ148+AJ155</f>
        <v>38</v>
      </c>
      <c r="AK20" s="524">
        <f t="shared" si="3"/>
        <v>86</v>
      </c>
    </row>
    <row r="21" spans="1:37" s="201" customFormat="1" ht="12.75">
      <c r="A21" s="507"/>
      <c r="B21" s="250"/>
      <c r="C21" s="520"/>
      <c r="D21" s="521" t="s">
        <v>286</v>
      </c>
      <c r="E21" s="518"/>
      <c r="F21" s="242"/>
      <c r="G21" s="242" t="s">
        <v>287</v>
      </c>
      <c r="H21" s="242"/>
      <c r="I21" s="242"/>
      <c r="J21" s="243"/>
      <c r="K21" s="522">
        <f>++K28+K35+K43+K51+K58+K65+K73+K80+K87+K95+K103+K112+K118+K123+K130+K137+K142+K149+K156+K198</f>
        <v>8</v>
      </c>
      <c r="L21" s="523">
        <f>++L28+L35+L43+L51+L58+L65+L73+L80+L87+L95+L103+L112+L118+L123+L130+L137+L142+L149+L156+L198</f>
        <v>9</v>
      </c>
      <c r="M21" s="523">
        <f>+K21+L21</f>
        <v>17</v>
      </c>
      <c r="N21" s="523">
        <f>++N28+N35+N43+N51+N58+N65+N73+N80+N87+N95+N103+N112+N118+N123+N130+N137+N142+N149+N156+N198</f>
        <v>15</v>
      </c>
      <c r="O21" s="523">
        <f>++O28+O35+O43+O51+O58+O65+O73+O80+O87+O95+O103+O112+O118+O123+O130+O137+O142+O149+O156+O198</f>
        <v>15</v>
      </c>
      <c r="P21" s="524">
        <f>+N21+O21</f>
        <v>30</v>
      </c>
      <c r="Q21" s="522">
        <f>++Q28+Q35+Q43+Q51+Q58+Q65+Q73+Q80+Q87+Q95+Q103+Q112+Q118+Q123+Q130+Q137+Q142+Q149+Q156+Q198</f>
        <v>3</v>
      </c>
      <c r="R21" s="523">
        <f>++R28+R35+R43+R51+R58+R65+R73+R80+R87+R95+R103+R112+R118+R123+R130+R137+R142+R149+R156+R198</f>
        <v>6</v>
      </c>
      <c r="S21" s="523">
        <f>+Q21+R21</f>
        <v>9</v>
      </c>
      <c r="T21" s="523">
        <f>++T28+T35+T43+T51+T58+T65+T73+T80+T87+T95+T103+T112+T118+T123+T130+T137+T142+T149+T156+T198</f>
        <v>12</v>
      </c>
      <c r="U21" s="523">
        <f>++U28+U35+U43+U51+U58+U65+U73+U80+U87+U95+U103+U112+U118+U123+U130+U137+U142+U149+U156+U198</f>
        <v>18</v>
      </c>
      <c r="V21" s="524">
        <f>+T21+U21</f>
        <v>30</v>
      </c>
      <c r="W21" s="522">
        <f>++W28+W35+W43+W51+W58+W65+W73+W80+W87+W95+W103+W112+W118+W123+W130+W137+W142+W149+W156+W198</f>
        <v>5</v>
      </c>
      <c r="X21" s="523">
        <f>++X28+X35+X43+X51+X58+X65+X73+X80+X87+X95+X103+X112+X118+X123+X130+X137+X142+X149+X156+X198</f>
        <v>10</v>
      </c>
      <c r="Y21" s="523">
        <f>+W21+X21</f>
        <v>15</v>
      </c>
      <c r="Z21" s="523">
        <f>++Z28+Z35+Z43+Z51+Z58+Z65+Z73+Z80+Z87+Z95+Z103+Z112+Z118+Z123+Z130+Z137+Z142+Z149+Z156+Z198</f>
        <v>25</v>
      </c>
      <c r="AA21" s="523">
        <f>++AA28+AA35+AA43+AA51+AA58+AA65+AA73+AA80+AA87+AA95+AA103+AA112+AA118+AA123+AA130+AA137+AA142+AA149+AA156+AA198</f>
        <v>33</v>
      </c>
      <c r="AB21" s="524">
        <f>+Z21+AA21</f>
        <v>58</v>
      </c>
      <c r="AC21" s="522">
        <f>++AC28+AC35+AC43+AC51+AC58+AC65+AC73+AC80+AC87+AC95+AC103+AC112+AC118+AC123+AC130+AC137+AC142+AC149+AC156+AC198</f>
        <v>5</v>
      </c>
      <c r="AD21" s="523">
        <f>++AD28+AD35+AD43+AD51+AD58+AD65+AD73+AD80+AD87+AD95+AD103+AD112+AD118+AD123+AD130+AD137+AD142+AD149+AD156+AD198</f>
        <v>7</v>
      </c>
      <c r="AE21" s="523">
        <f>+AC21+AD21</f>
        <v>12</v>
      </c>
      <c r="AF21" s="523">
        <f>++AF28+AF35+AF43+AF51+AF58+AF65+AF73+AF80+AF87+AF95+AF103+AF112+AF118+AF123+AF130+AF137+AF142+AF149+AF156+AF198</f>
        <v>32</v>
      </c>
      <c r="AG21" s="523">
        <f>++AG28+AG35+AG43+AG51+AG58+AG65+AG73+AG80+AG87+AG95+AG103+AG112+AG118+AG123+AG130+AG137+AG142+AG149+AG156+AG198</f>
        <v>41</v>
      </c>
      <c r="AH21" s="524">
        <f>+AF21+AG21</f>
        <v>73</v>
      </c>
      <c r="AI21" s="522">
        <f aca="true" t="shared" si="4" ref="AI21:AJ24">++AI28+AI35+AI43+AI51+AI58+AI65+AI73+AI80+AI87+AI95+AI103+AI112+AI118+AI123+AI130+AI137+AI142+AI149+AI156+AI198</f>
        <v>36</v>
      </c>
      <c r="AJ21" s="523">
        <f t="shared" si="4"/>
        <v>47</v>
      </c>
      <c r="AK21" s="524">
        <f t="shared" si="3"/>
        <v>83</v>
      </c>
    </row>
    <row r="22" spans="1:37" s="201" customFormat="1" ht="12.75">
      <c r="A22" s="507"/>
      <c r="B22" s="250"/>
      <c r="C22" s="520"/>
      <c r="D22" s="521"/>
      <c r="E22" s="525"/>
      <c r="F22" s="242"/>
      <c r="G22" s="242" t="s">
        <v>288</v>
      </c>
      <c r="H22" s="242"/>
      <c r="I22" s="242"/>
      <c r="J22" s="243"/>
      <c r="K22" s="522">
        <f>++K29+K36+K44+K52+K59+K66+K74+K81+K88+K96+K104+K113+K119+K124+K131+K138+K143+K150+K157+K199</f>
        <v>6</v>
      </c>
      <c r="L22" s="523">
        <f>++L29+L36+L44+L52+L59+L66+L74+L81+L88+L96+L104+L113+L119+L124+L131+L138+L143+L150+L157+L199</f>
        <v>8</v>
      </c>
      <c r="M22" s="523">
        <f>+K22+L22</f>
        <v>14</v>
      </c>
      <c r="N22" s="523">
        <f>++N29+N36+N44+N52+N59+N66+N74+N81+N88+N96+N104+N113+N119+N124+N131+N138+N143+N150+N157+N199</f>
        <v>3</v>
      </c>
      <c r="O22" s="523">
        <f>++O29+O36+O44+O52+O59+O66+O74+O81+O88+O96+O104+O113+O119+O124+O131+O138+O143+O150+O157+O199</f>
        <v>7</v>
      </c>
      <c r="P22" s="524">
        <f>+N22+O22</f>
        <v>10</v>
      </c>
      <c r="Q22" s="522">
        <f>++Q29+Q36+Q44+Q52+Q59+Q66+Q74+Q81+Q88+Q96+Q104+Q113+Q119+Q124+Q131+Q138+Q143+Q150+Q157+Q199</f>
        <v>7</v>
      </c>
      <c r="R22" s="523">
        <f>++R29+R36+R44+R52+R59+R66+R74+R81+R88+R96+R104+R113+R119+R124+R131+R138+R143+R150+R157+R199</f>
        <v>10</v>
      </c>
      <c r="S22" s="523">
        <f>+Q22+R22</f>
        <v>17</v>
      </c>
      <c r="T22" s="523">
        <f>++T29+T36+T44+T52+T59+T66+T74+T81+T88+T96+T104+T113+T119+T124+T131+T138+T143+T150+T157+T199</f>
        <v>10</v>
      </c>
      <c r="U22" s="523">
        <f>++U29+U36+U44+U52+U59+U66+U74+U81+U88+U96+U104+U113+U119+U124+U131+U138+U143+U150+U157+U199</f>
        <v>10</v>
      </c>
      <c r="V22" s="524">
        <f>+T22+U22</f>
        <v>20</v>
      </c>
      <c r="W22" s="522">
        <f>++W29+W36+W44+W52+W59+W66+W74+W81+W88+W96+W104+W113+W119+W124+W131+W138+W143+W150+W157+W199</f>
        <v>10</v>
      </c>
      <c r="X22" s="523">
        <f>++X29+X36+X44+X52+X59+X66+X74+X81+X88+X96+X104+X113+X119+X124+X131+X138+X143+X150+X157+X199</f>
        <v>10</v>
      </c>
      <c r="Y22" s="523">
        <f>+W22+X22</f>
        <v>20</v>
      </c>
      <c r="Z22" s="523">
        <f>++Z29+Z36+Z44+Z52+Z59+Z66+Z74+Z81+Z88+Z96+Z104+Z113+Z119+Z124+Z131+Z138+Z143+Z150+Z157+Z199</f>
        <v>22</v>
      </c>
      <c r="AA22" s="523">
        <f>++AA29+AA36+AA44+AA52+AA59+AA66+AA74+AA81+AA88+AA96+AA104+AA113+AA119+AA124+AA131+AA138+AA143+AA150+AA157+AA199</f>
        <v>28</v>
      </c>
      <c r="AB22" s="524">
        <f>+Z22+AA22</f>
        <v>50</v>
      </c>
      <c r="AC22" s="522">
        <f>++AC29+AC36+AC44+AC52+AC59+AC66+AC74+AC81+AC88+AC96+AC104+AC113+AC119+AC124+AC131+AC138+AC143+AC150+AC157+AC199</f>
        <v>8</v>
      </c>
      <c r="AD22" s="523">
        <f>++AD29+AD36+AD44+AD52+AD59+AD66+AD74+AD81+AD88+AD96+AD104+AD113+AD119+AD124+AD131+AD138+AD143+AD150+AD157+AD199</f>
        <v>10</v>
      </c>
      <c r="AE22" s="523">
        <f>+AC22+AD22</f>
        <v>18</v>
      </c>
      <c r="AF22" s="523">
        <f>++AF29+AF36+AF44+AF52+AF59+AF66+AF74+AF81+AF88+AF96+AF104+AF113+AF119+AF124+AF131+AF138+AF143+AF150+AF157+AF199</f>
        <v>37</v>
      </c>
      <c r="AG22" s="523">
        <f>++AG29+AG36+AG44+AG52+AG59+AG66+AG74+AG81+AG88+AG96+AG104+AG113+AG119+AG124+AG131+AG138+AG143+AG150+AG157+AG199</f>
        <v>34</v>
      </c>
      <c r="AH22" s="524">
        <f>+AF22+AG22</f>
        <v>71</v>
      </c>
      <c r="AI22" s="522">
        <f t="shared" si="4"/>
        <v>34</v>
      </c>
      <c r="AJ22" s="523">
        <f t="shared" si="4"/>
        <v>45</v>
      </c>
      <c r="AK22" s="524">
        <f t="shared" si="3"/>
        <v>79</v>
      </c>
    </row>
    <row r="23" spans="1:37" s="201" customFormat="1" ht="12.75">
      <c r="A23" s="507"/>
      <c r="B23" s="250"/>
      <c r="C23" s="250"/>
      <c r="E23" s="518"/>
      <c r="F23" s="242"/>
      <c r="G23" s="242" t="s">
        <v>289</v>
      </c>
      <c r="H23" s="242"/>
      <c r="I23" s="242"/>
      <c r="J23" s="243"/>
      <c r="K23" s="526">
        <f>K30+K37+K45+K53+K60+K67+K75+K82+K89+K97+K105+K114+K120+K125+K132+K139+K144+K151+K158+K200</f>
        <v>3</v>
      </c>
      <c r="L23" s="527">
        <f>L30+L37+L45+L53+L60+L67+L74+L82+L89+L97+L105+L114+L120+L125+L132+L139+L144+L151+L158+L200</f>
        <v>3</v>
      </c>
      <c r="M23" s="528">
        <f>+K23+L23</f>
        <v>6</v>
      </c>
      <c r="N23" s="527">
        <f>N30+N37+N45+N53+N60+N67+N75+N82+N89+N97+N105+N114+N120+N125+N132+N139+N144+N151+N158+N200</f>
        <v>6</v>
      </c>
      <c r="O23" s="527">
        <f>O30+O37+O45+O53+O60+O67+O74+O82+O89+O97+O105+O114+O120+O125+O132+O139+O144+O151+O158+O200</f>
        <v>5</v>
      </c>
      <c r="P23" s="529">
        <f>+N23+O23</f>
        <v>11</v>
      </c>
      <c r="Q23" s="526">
        <f>Q30+Q37+Q45+Q53+Q60+Q67+Q75+Q82+Q89+Q97+Q105+Q114+Q120+Q125+Q132+Q139+Q144+Q151+Q158+Q200</f>
        <v>3</v>
      </c>
      <c r="R23" s="527">
        <f>R30+R37+R45+R53+R60+R67+R74+R82+R89+R97+R105+R114+R120+R125+R132+R139+R144+R151+R158+R200</f>
        <v>3</v>
      </c>
      <c r="S23" s="528">
        <f>+Q23+R23</f>
        <v>6</v>
      </c>
      <c r="T23" s="527">
        <f>T30+T37+T45+T53+T60+T67+T75+T82+T89+T97+T105+T114+T120+T125+T132+T139+T144+T151+T158+T200</f>
        <v>10</v>
      </c>
      <c r="U23" s="527">
        <f>U30+U37+U45+U53+U60+U67+U74+U82+U89+U97+U105+U114+U120+U125+U132+U139+U144+U151+U158+U200</f>
        <v>8</v>
      </c>
      <c r="V23" s="529">
        <f>+T23+U23</f>
        <v>18</v>
      </c>
      <c r="W23" s="526">
        <f>W30+W37+W45+W53+W60+W67+W75+W82+W89+W97+W105+W114+W120+W125+W132+W139+W144+W151+W158+W200</f>
        <v>5</v>
      </c>
      <c r="X23" s="527">
        <f>X30+X37+X45+X53+X60+X67+X74+X82+X89+X97+X105+X114+X120+X125+X132+X139+X144+X151+X158+X200</f>
        <v>8</v>
      </c>
      <c r="Y23" s="528">
        <f>+W23+X23</f>
        <v>13</v>
      </c>
      <c r="Z23" s="527">
        <f>Z30+Z37+Z45+Z53+Z60+Z67+Z75+Z82+Z89+Z97+Z105+Z114+Z120+Z125+Z132+Z139+Z144+Z151+Z158+Z200</f>
        <v>16</v>
      </c>
      <c r="AA23" s="527">
        <f>AA30+AA37+AA45+AA53+AA60+AA67+AA74+AA82+AA89+AA97+AA105+AA114+AA120+AA125+AA132+AA139+AA144+AA151+AA158+AA200</f>
        <v>20</v>
      </c>
      <c r="AB23" s="529">
        <f>+Z23+AA23</f>
        <v>36</v>
      </c>
      <c r="AC23" s="526">
        <f>AC30+AC37+AC45+AC53+AC60+AC67+AC75+AC82+AC89+AC97+AC105+AC114+AC120+AC125+AC132+AC139+AC144+AC151+AC158+AC200</f>
        <v>4</v>
      </c>
      <c r="AD23" s="527">
        <f>AD30+AD37+AD45+AD53+AD60+AD67+AD74+AD82+AD89+AD97+AD105+AD114+AD120+AD125+AD132+AD139+AD144+AD151+AD158+AD200</f>
        <v>6</v>
      </c>
      <c r="AE23" s="528">
        <f>+AC23+AD23</f>
        <v>10</v>
      </c>
      <c r="AF23" s="527">
        <f>AF30+AF37+AF45+AF53+AF60+AF67+AF75+AF82+AF89+AF97+AF105+AF114+AF120+AF125+AF132+AF139+AF144+AF151+AF158+AF200</f>
        <v>28</v>
      </c>
      <c r="AG23" s="527">
        <f>AG30+AG37+AG45+AG53+AG60+AG67+AG74+AG82+AG89+AG97+AG105+AG114+AG120+AG125+AG132+AG139+AG144+AG151+AG158+AG200</f>
        <v>33</v>
      </c>
      <c r="AH23" s="529">
        <f>+AF23+AG23</f>
        <v>61</v>
      </c>
      <c r="AI23" s="527">
        <f t="shared" si="4"/>
        <v>21</v>
      </c>
      <c r="AJ23" s="527">
        <f t="shared" si="4"/>
        <v>25</v>
      </c>
      <c r="AK23" s="529">
        <f t="shared" si="3"/>
        <v>46</v>
      </c>
    </row>
    <row r="24" spans="1:37" s="201" customFormat="1" ht="12.75">
      <c r="A24" s="507"/>
      <c r="B24" s="250"/>
      <c r="C24" s="250"/>
      <c r="E24" s="518"/>
      <c r="F24" s="242"/>
      <c r="G24" s="242" t="s">
        <v>290</v>
      </c>
      <c r="H24" s="242"/>
      <c r="I24" s="242"/>
      <c r="J24" s="243"/>
      <c r="K24" s="530">
        <f>K31+K38+K46+K54+K61+K68+K76+K83+K90+K98+K106+K115+K121+K126+K133+K140+K145+K152+K159+K201</f>
        <v>0</v>
      </c>
      <c r="L24" s="527">
        <f>L31+L38+L46+L54+L61+L68+L76+L83+L90+L98+L106+L115+L121+L126+L133+L140+L145+L152+L159+L201</f>
        <v>0</v>
      </c>
      <c r="M24" s="528">
        <f>K24+L24</f>
        <v>0</v>
      </c>
      <c r="N24" s="527">
        <f>N31+N38+N46+N54+N61+N68+N76+N83+N90+N98+N106+N115+N121+N126+N133+N140+N145+N152+N159+N201</f>
        <v>0</v>
      </c>
      <c r="O24" s="527">
        <f>O31+O38+O46+O54+O61+O68+O76+O83+O90+O98+O106+O115+O121+O126+O133+O140+O145+O152+O159+O201</f>
        <v>0</v>
      </c>
      <c r="P24" s="527">
        <f>N24+O24</f>
        <v>0</v>
      </c>
      <c r="Q24" s="530">
        <f>Q31+Q38+Q46+Q54+Q61+Q68+Q76+Q83+Q90+Q98+Q106+Q115+Q121+Q126+Q133+Q140+Q145+Q152+Q159+Q201</f>
        <v>0</v>
      </c>
      <c r="R24" s="527">
        <f>R31+R38+R46+R54+R61+R68+R76+R83+R90+R98+R106+R115+R121+R126+R133+R140+R145+R152+R159+R201</f>
        <v>0</v>
      </c>
      <c r="S24" s="528">
        <f>Q24+R24</f>
        <v>0</v>
      </c>
      <c r="T24" s="527">
        <f>T31+T38+T46+T54+T61+T68+T76+T83+T90+T98+T106+T115+T121+T126+T133+T140+T145+T152+T159+T201</f>
        <v>0</v>
      </c>
      <c r="U24" s="527">
        <f>U31+U38+U46+U54+U61+U68+U76+U83+U90+U98+U106+U115+U121+U126+U133+U140+U145+U152+U159+U201</f>
        <v>0</v>
      </c>
      <c r="V24" s="527">
        <f>T24+U24</f>
        <v>0</v>
      </c>
      <c r="W24" s="530">
        <f>W31+W38+W46+W54+W61+W68+W76+W83+W90+W98+W106+W115+W121+W126+W133+W140+W145+W152+W159+W201</f>
        <v>0</v>
      </c>
      <c r="X24" s="527">
        <f>X31+X38+X46+X54+X61+X68+X76+X83+X90+X98+X106+X115+X121+X126+X133+X140+X145+X152+X159+X201</f>
        <v>0</v>
      </c>
      <c r="Y24" s="528">
        <f>W24+X24</f>
        <v>0</v>
      </c>
      <c r="Z24" s="527">
        <f>Z31+Z38+Z46+Z54+Z61+Z68+Z76+Z83+Z90+Z98+Z106+Z115+Z121+Z126+Z133+Z140+Z145+Z152+Z159+Z201</f>
        <v>0</v>
      </c>
      <c r="AA24" s="527">
        <f>AA31+AA38+AA46+AA54+AA61+AA68+AA76+AA83+AA90+AA98+AA106+AA115+AA121+AA126+AA133+AA140+AA145+AA152+AA159+AA201</f>
        <v>0</v>
      </c>
      <c r="AB24" s="527">
        <f>Z24+AA24</f>
        <v>0</v>
      </c>
      <c r="AC24" s="530">
        <f>AC31+AC38+AC46+AC54+AC61+AC68+AC76+AC83+AC90+AC98+AC106+AC115+AC121+AC126+AC133+AC140+AC145+AC152+AC159+AC201</f>
        <v>0</v>
      </c>
      <c r="AD24" s="527">
        <f>AD31+AD38+AD46+AD54+AD61+AD68+AD76+AD83+AD90+AD98+AD106+AD115+AD121+AD126+AD133+AD140+AD145+AD152+AD159+AD201</f>
        <v>0</v>
      </c>
      <c r="AE24" s="528">
        <f>AC24+AD24</f>
        <v>0</v>
      </c>
      <c r="AF24" s="527">
        <f>AF31+AF38+AF46+AF54+AF61+AF68+AF76+AF83+AF90+AF98+AF106+AF115+AF121+AF126+AF133+AF140+AF145+AF152+AF159+AF201</f>
        <v>0</v>
      </c>
      <c r="AG24" s="527">
        <f>AG31+AG38+AG46+AG54+AG61+AG68+AG76+AG83+AG90+AG98+AG106+AG115+AG121+AG126+AG133+AG140+AG145+AG152+AG159+AG201</f>
        <v>0</v>
      </c>
      <c r="AH24" s="527">
        <f>AF24+AG24</f>
        <v>0</v>
      </c>
      <c r="AI24" s="527">
        <f t="shared" si="4"/>
        <v>0</v>
      </c>
      <c r="AJ24" s="527">
        <f t="shared" si="4"/>
        <v>0</v>
      </c>
      <c r="AK24" s="529">
        <f t="shared" si="3"/>
        <v>0</v>
      </c>
    </row>
    <row r="25" spans="1:39" s="201" customFormat="1" ht="12.75">
      <c r="A25" s="507"/>
      <c r="B25" s="250"/>
      <c r="E25" s="518"/>
      <c r="F25" s="531"/>
      <c r="G25" s="201" t="s">
        <v>14</v>
      </c>
      <c r="H25" s="242" t="s">
        <v>291</v>
      </c>
      <c r="J25" s="532"/>
      <c r="K25" s="533">
        <f>SUM(K26:K31)</f>
        <v>7</v>
      </c>
      <c r="L25" s="534">
        <f>SUM(L26:L31)</f>
        <v>9</v>
      </c>
      <c r="M25" s="534">
        <f>SUM(M26:M31)</f>
        <v>16</v>
      </c>
      <c r="N25" s="535">
        <f aca="true" t="shared" si="5" ref="N25:AK25">SUM(N26:N30)</f>
        <v>27</v>
      </c>
      <c r="O25" s="534">
        <f t="shared" si="5"/>
        <v>30</v>
      </c>
      <c r="P25" s="536">
        <f t="shared" si="5"/>
        <v>57</v>
      </c>
      <c r="Q25" s="533">
        <f aca="true" t="shared" si="6" ref="Q25:V25">SUM(Q26:Q31)</f>
        <v>10</v>
      </c>
      <c r="R25" s="533">
        <f t="shared" si="6"/>
        <v>9</v>
      </c>
      <c r="S25" s="533">
        <f t="shared" si="6"/>
        <v>19</v>
      </c>
      <c r="T25" s="533">
        <f t="shared" si="6"/>
        <v>17</v>
      </c>
      <c r="U25" s="533">
        <f t="shared" si="6"/>
        <v>19</v>
      </c>
      <c r="V25" s="533">
        <f t="shared" si="6"/>
        <v>36</v>
      </c>
      <c r="W25" s="533">
        <f t="shared" si="5"/>
        <v>16</v>
      </c>
      <c r="X25" s="534">
        <f t="shared" si="5"/>
        <v>10</v>
      </c>
      <c r="Y25" s="534">
        <f t="shared" si="5"/>
        <v>26</v>
      </c>
      <c r="Z25" s="535">
        <f t="shared" si="5"/>
        <v>43</v>
      </c>
      <c r="AA25" s="534">
        <f t="shared" si="5"/>
        <v>50</v>
      </c>
      <c r="AB25" s="536">
        <f t="shared" si="5"/>
        <v>93</v>
      </c>
      <c r="AC25" s="533">
        <f>SUM(AC26:AC30)</f>
        <v>18</v>
      </c>
      <c r="AD25" s="534">
        <f>SUM(AD26:AD30)</f>
        <v>10</v>
      </c>
      <c r="AE25" s="534">
        <f t="shared" si="5"/>
        <v>28</v>
      </c>
      <c r="AF25" s="535">
        <f t="shared" si="5"/>
        <v>102</v>
      </c>
      <c r="AG25" s="534">
        <f t="shared" si="5"/>
        <v>105</v>
      </c>
      <c r="AH25" s="536">
        <f t="shared" si="5"/>
        <v>207</v>
      </c>
      <c r="AI25" s="533">
        <f t="shared" si="5"/>
        <v>78</v>
      </c>
      <c r="AJ25" s="534">
        <f t="shared" si="5"/>
        <v>68</v>
      </c>
      <c r="AK25" s="536">
        <f t="shared" si="5"/>
        <v>146</v>
      </c>
      <c r="AM25" s="261"/>
    </row>
    <row r="26" spans="1:39" s="201" customFormat="1" ht="12.75">
      <c r="A26" s="507"/>
      <c r="B26" s="250"/>
      <c r="E26" s="518"/>
      <c r="F26" s="242"/>
      <c r="G26" s="242"/>
      <c r="H26" s="242" t="s">
        <v>283</v>
      </c>
      <c r="I26" s="242"/>
      <c r="J26" s="242"/>
      <c r="K26" s="537">
        <v>2</v>
      </c>
      <c r="L26" s="537">
        <v>1</v>
      </c>
      <c r="M26" s="538">
        <f>+K26+L26</f>
        <v>3</v>
      </c>
      <c r="N26" s="537">
        <v>0</v>
      </c>
      <c r="O26" s="537">
        <v>0</v>
      </c>
      <c r="P26" s="538">
        <f>+N26+O26</f>
        <v>0</v>
      </c>
      <c r="Q26" s="537">
        <v>4</v>
      </c>
      <c r="R26" s="537">
        <v>4</v>
      </c>
      <c r="S26" s="538">
        <f>+Q26+R26</f>
        <v>8</v>
      </c>
      <c r="T26" s="537">
        <v>6</v>
      </c>
      <c r="U26" s="537">
        <v>5</v>
      </c>
      <c r="V26" s="538">
        <f>+T26+U26</f>
        <v>11</v>
      </c>
      <c r="W26" s="537">
        <v>3</v>
      </c>
      <c r="X26" s="537">
        <v>2</v>
      </c>
      <c r="Y26" s="538">
        <f>+W26+X26</f>
        <v>5</v>
      </c>
      <c r="Z26" s="537">
        <v>10</v>
      </c>
      <c r="AA26" s="537">
        <v>9</v>
      </c>
      <c r="AB26" s="538">
        <f>+Z26+AA26</f>
        <v>19</v>
      </c>
      <c r="AC26" s="537">
        <v>6</v>
      </c>
      <c r="AD26" s="537">
        <v>2</v>
      </c>
      <c r="AE26" s="538">
        <f>+AC26+AD26</f>
        <v>8</v>
      </c>
      <c r="AF26" s="537">
        <v>23</v>
      </c>
      <c r="AG26" s="539">
        <v>21</v>
      </c>
      <c r="AH26" s="540">
        <f>+AF26+AG26</f>
        <v>44</v>
      </c>
      <c r="AI26" s="541">
        <f>+K26+N26+Q26+W26+AC26</f>
        <v>15</v>
      </c>
      <c r="AJ26" s="542">
        <f>+L26+O26+R26+X26+AD26</f>
        <v>9</v>
      </c>
      <c r="AK26" s="543">
        <f>+M26+P26+S26+Y26+AE26</f>
        <v>24</v>
      </c>
      <c r="AM26" s="261"/>
    </row>
    <row r="27" spans="1:39" s="201" customFormat="1" ht="12.75">
      <c r="A27" s="507"/>
      <c r="B27" s="250"/>
      <c r="E27" s="518"/>
      <c r="F27" s="242"/>
      <c r="G27" s="242"/>
      <c r="H27" s="242" t="s">
        <v>285</v>
      </c>
      <c r="I27" s="242"/>
      <c r="J27" s="242"/>
      <c r="K27" s="537">
        <v>2</v>
      </c>
      <c r="L27" s="537">
        <v>2</v>
      </c>
      <c r="M27" s="538">
        <f>+K27+L27</f>
        <v>4</v>
      </c>
      <c r="N27" s="537">
        <v>14</v>
      </c>
      <c r="O27" s="537">
        <v>16</v>
      </c>
      <c r="P27" s="538">
        <f>+N27+O27</f>
        <v>30</v>
      </c>
      <c r="Q27" s="537">
        <v>2</v>
      </c>
      <c r="R27" s="537">
        <v>2</v>
      </c>
      <c r="S27" s="538">
        <f>+Q27+R27</f>
        <v>4</v>
      </c>
      <c r="T27" s="537">
        <v>4</v>
      </c>
      <c r="U27" s="537">
        <v>4</v>
      </c>
      <c r="V27" s="538">
        <f>+T27+U27</f>
        <v>8</v>
      </c>
      <c r="W27" s="537">
        <v>4</v>
      </c>
      <c r="X27" s="537">
        <v>1</v>
      </c>
      <c r="Y27" s="538">
        <f>+W27+X27</f>
        <v>5</v>
      </c>
      <c r="Z27" s="537">
        <v>6</v>
      </c>
      <c r="AA27" s="537">
        <v>6</v>
      </c>
      <c r="AB27" s="538">
        <f>+Z27+AA27</f>
        <v>12</v>
      </c>
      <c r="AC27" s="537">
        <v>5</v>
      </c>
      <c r="AD27" s="537">
        <v>1</v>
      </c>
      <c r="AE27" s="538">
        <f>+AC27+AD27</f>
        <v>6</v>
      </c>
      <c r="AF27" s="537">
        <v>25</v>
      </c>
      <c r="AG27" s="539">
        <v>24</v>
      </c>
      <c r="AH27" s="540">
        <f>+AF27+AG27</f>
        <v>49</v>
      </c>
      <c r="AI27" s="541">
        <f>+K27+N27+Q27+W27+AC27</f>
        <v>27</v>
      </c>
      <c r="AJ27" s="542">
        <f>+L27+O27+R27+X27+AD27</f>
        <v>22</v>
      </c>
      <c r="AK27" s="543">
        <f aca="true" t="shared" si="7" ref="AI27:AK31">+M27+P27+S27+Y27+AE27</f>
        <v>49</v>
      </c>
      <c r="AM27" s="261"/>
    </row>
    <row r="28" spans="1:39" s="201" customFormat="1" ht="12.75">
      <c r="A28" s="507"/>
      <c r="B28" s="250"/>
      <c r="E28" s="518"/>
      <c r="F28" s="242"/>
      <c r="G28" s="242"/>
      <c r="H28" s="242" t="s">
        <v>287</v>
      </c>
      <c r="I28" s="242"/>
      <c r="J28" s="242"/>
      <c r="K28" s="537">
        <v>1</v>
      </c>
      <c r="L28" s="537">
        <v>3</v>
      </c>
      <c r="M28" s="538">
        <f>+K28+L28</f>
        <v>4</v>
      </c>
      <c r="N28" s="537">
        <v>9</v>
      </c>
      <c r="O28" s="537">
        <v>7</v>
      </c>
      <c r="P28" s="538">
        <f>+N28+O28</f>
        <v>16</v>
      </c>
      <c r="Q28" s="537">
        <v>1</v>
      </c>
      <c r="R28" s="537">
        <v>1</v>
      </c>
      <c r="S28" s="538">
        <f>+Q28+R28</f>
        <v>2</v>
      </c>
      <c r="T28" s="537">
        <v>2</v>
      </c>
      <c r="U28" s="537">
        <v>5</v>
      </c>
      <c r="V28" s="538">
        <f>+T28+U28</f>
        <v>7</v>
      </c>
      <c r="W28" s="537">
        <v>3</v>
      </c>
      <c r="X28" s="537">
        <v>3</v>
      </c>
      <c r="Y28" s="538">
        <f>+W28+X28</f>
        <v>6</v>
      </c>
      <c r="Z28" s="537">
        <v>13</v>
      </c>
      <c r="AA28" s="537">
        <v>17</v>
      </c>
      <c r="AB28" s="538">
        <f>+Z28+AA28</f>
        <v>30</v>
      </c>
      <c r="AC28" s="537">
        <v>3</v>
      </c>
      <c r="AD28" s="537">
        <v>2</v>
      </c>
      <c r="AE28" s="538">
        <f>+AC28+AD28</f>
        <v>5</v>
      </c>
      <c r="AF28" s="537">
        <v>18</v>
      </c>
      <c r="AG28" s="539">
        <v>22</v>
      </c>
      <c r="AH28" s="540">
        <f>+AF28+AG28</f>
        <v>40</v>
      </c>
      <c r="AI28" s="541">
        <f t="shared" si="7"/>
        <v>17</v>
      </c>
      <c r="AJ28" s="542">
        <f t="shared" si="7"/>
        <v>16</v>
      </c>
      <c r="AK28" s="543">
        <f t="shared" si="7"/>
        <v>33</v>
      </c>
      <c r="AM28" s="261"/>
    </row>
    <row r="29" spans="1:39" s="201" customFormat="1" ht="12.75">
      <c r="A29" s="507"/>
      <c r="B29" s="250"/>
      <c r="C29" s="520"/>
      <c r="D29" s="521"/>
      <c r="E29" s="525"/>
      <c r="F29" s="242"/>
      <c r="G29" s="242"/>
      <c r="H29" s="242" t="s">
        <v>288</v>
      </c>
      <c r="I29" s="242"/>
      <c r="J29" s="242"/>
      <c r="K29" s="537">
        <v>1</v>
      </c>
      <c r="L29" s="537">
        <v>1</v>
      </c>
      <c r="M29" s="538">
        <f>+K29+L29</f>
        <v>2</v>
      </c>
      <c r="N29" s="537">
        <v>2</v>
      </c>
      <c r="O29" s="537">
        <v>4</v>
      </c>
      <c r="P29" s="538">
        <f>+N29+O29</f>
        <v>6</v>
      </c>
      <c r="Q29" s="537">
        <v>2</v>
      </c>
      <c r="R29" s="537">
        <v>1</v>
      </c>
      <c r="S29" s="538">
        <f>+Q29+R29</f>
        <v>3</v>
      </c>
      <c r="T29" s="537">
        <v>3</v>
      </c>
      <c r="U29" s="537">
        <v>2</v>
      </c>
      <c r="V29" s="538">
        <f>+T29+U29</f>
        <v>5</v>
      </c>
      <c r="W29" s="537">
        <v>4</v>
      </c>
      <c r="X29" s="537">
        <v>2</v>
      </c>
      <c r="Y29" s="538">
        <f>+W29+X29</f>
        <v>6</v>
      </c>
      <c r="Z29" s="537">
        <v>8</v>
      </c>
      <c r="AA29" s="537">
        <v>10</v>
      </c>
      <c r="AB29" s="538">
        <f>+Z29+AA29</f>
        <v>18</v>
      </c>
      <c r="AC29" s="537">
        <v>3</v>
      </c>
      <c r="AD29" s="537">
        <v>3</v>
      </c>
      <c r="AE29" s="538">
        <f>+AC29+AD29</f>
        <v>6</v>
      </c>
      <c r="AF29" s="537">
        <v>20</v>
      </c>
      <c r="AG29" s="539">
        <v>19</v>
      </c>
      <c r="AH29" s="540">
        <f>+AF29+AG29</f>
        <v>39</v>
      </c>
      <c r="AI29" s="541">
        <f t="shared" si="7"/>
        <v>12</v>
      </c>
      <c r="AJ29" s="542">
        <f t="shared" si="7"/>
        <v>11</v>
      </c>
      <c r="AK29" s="543">
        <f t="shared" si="7"/>
        <v>23</v>
      </c>
      <c r="AM29" s="261"/>
    </row>
    <row r="30" spans="1:37" s="201" customFormat="1" ht="12.75">
      <c r="A30" s="507"/>
      <c r="B30" s="250"/>
      <c r="C30" s="520"/>
      <c r="D30" s="521"/>
      <c r="E30" s="525"/>
      <c r="F30" s="242"/>
      <c r="G30" s="242"/>
      <c r="H30" s="242" t="s">
        <v>289</v>
      </c>
      <c r="I30" s="242"/>
      <c r="J30" s="242"/>
      <c r="K30" s="537">
        <v>1</v>
      </c>
      <c r="L30" s="537">
        <v>2</v>
      </c>
      <c r="M30" s="538">
        <f>+K30+L30</f>
        <v>3</v>
      </c>
      <c r="N30" s="537">
        <v>2</v>
      </c>
      <c r="O30" s="537">
        <v>3</v>
      </c>
      <c r="P30" s="538">
        <f>+N30+O30</f>
        <v>5</v>
      </c>
      <c r="Q30" s="537">
        <v>1</v>
      </c>
      <c r="R30" s="537">
        <v>1</v>
      </c>
      <c r="S30" s="538">
        <f>+Q30+R30</f>
        <v>2</v>
      </c>
      <c r="T30" s="537">
        <v>2</v>
      </c>
      <c r="U30" s="537">
        <v>3</v>
      </c>
      <c r="V30" s="538">
        <f>+T30+U30</f>
        <v>5</v>
      </c>
      <c r="W30" s="537">
        <v>2</v>
      </c>
      <c r="X30" s="537">
        <v>2</v>
      </c>
      <c r="Y30" s="538">
        <f>+W30+X30</f>
        <v>4</v>
      </c>
      <c r="Z30" s="537">
        <v>6</v>
      </c>
      <c r="AA30" s="537">
        <v>8</v>
      </c>
      <c r="AB30" s="538">
        <f>+Z30+AA30</f>
        <v>14</v>
      </c>
      <c r="AC30" s="537">
        <v>1</v>
      </c>
      <c r="AD30" s="537">
        <v>2</v>
      </c>
      <c r="AE30" s="538">
        <f>+AC30+AD30</f>
        <v>3</v>
      </c>
      <c r="AF30" s="537">
        <v>16</v>
      </c>
      <c r="AG30" s="539">
        <v>19</v>
      </c>
      <c r="AH30" s="540">
        <f>+AF30+AG30</f>
        <v>35</v>
      </c>
      <c r="AI30" s="541">
        <f t="shared" si="7"/>
        <v>7</v>
      </c>
      <c r="AJ30" s="542">
        <f t="shared" si="7"/>
        <v>10</v>
      </c>
      <c r="AK30" s="543">
        <f t="shared" si="7"/>
        <v>17</v>
      </c>
    </row>
    <row r="31" spans="1:37" s="201" customFormat="1" ht="12.75">
      <c r="A31" s="507"/>
      <c r="B31" s="250"/>
      <c r="C31" s="520"/>
      <c r="D31" s="521"/>
      <c r="E31" s="525"/>
      <c r="F31" s="242"/>
      <c r="G31" s="242"/>
      <c r="H31" s="242" t="s">
        <v>290</v>
      </c>
      <c r="I31" s="242"/>
      <c r="J31" s="242"/>
      <c r="K31" s="537">
        <v>0</v>
      </c>
      <c r="L31" s="537">
        <v>0</v>
      </c>
      <c r="M31" s="538">
        <f>K31+L31</f>
        <v>0</v>
      </c>
      <c r="N31" s="537">
        <v>0</v>
      </c>
      <c r="O31" s="537">
        <v>0</v>
      </c>
      <c r="P31" s="538">
        <f>N31+O31</f>
        <v>0</v>
      </c>
      <c r="Q31" s="537">
        <v>0</v>
      </c>
      <c r="R31" s="537">
        <v>0</v>
      </c>
      <c r="S31" s="538">
        <f>Q31+R31</f>
        <v>0</v>
      </c>
      <c r="T31" s="537">
        <v>0</v>
      </c>
      <c r="U31" s="537">
        <v>0</v>
      </c>
      <c r="V31" s="538">
        <f>T31+U31</f>
        <v>0</v>
      </c>
      <c r="W31" s="537">
        <v>0</v>
      </c>
      <c r="X31" s="537">
        <v>0</v>
      </c>
      <c r="Y31" s="538">
        <f>W31+X31</f>
        <v>0</v>
      </c>
      <c r="Z31" s="537">
        <v>0</v>
      </c>
      <c r="AA31" s="537">
        <v>0</v>
      </c>
      <c r="AB31" s="538">
        <f>Z31+AA31</f>
        <v>0</v>
      </c>
      <c r="AC31" s="537">
        <v>0</v>
      </c>
      <c r="AD31" s="537">
        <v>0</v>
      </c>
      <c r="AE31" s="538">
        <f>AC31+AD31</f>
        <v>0</v>
      </c>
      <c r="AF31" s="537">
        <v>0</v>
      </c>
      <c r="AG31" s="539">
        <v>0</v>
      </c>
      <c r="AH31" s="540">
        <f>AF31+AG31</f>
        <v>0</v>
      </c>
      <c r="AI31" s="541">
        <f>K31+N31+Q31+W31+AC31</f>
        <v>0</v>
      </c>
      <c r="AJ31" s="542">
        <f>L31+O31+R31+X31+AD31</f>
        <v>0</v>
      </c>
      <c r="AK31" s="543">
        <f t="shared" si="7"/>
        <v>0</v>
      </c>
    </row>
    <row r="32" spans="1:39" s="201" customFormat="1" ht="12.75">
      <c r="A32" s="507"/>
      <c r="B32" s="250"/>
      <c r="C32" s="520"/>
      <c r="D32" s="521"/>
      <c r="E32" s="525"/>
      <c r="F32" s="544"/>
      <c r="G32" s="277" t="s">
        <v>15</v>
      </c>
      <c r="H32" s="242" t="s">
        <v>292</v>
      </c>
      <c r="J32" s="532"/>
      <c r="K32" s="545">
        <f aca="true" t="shared" si="8" ref="K32:AK32">SUM(K33:K38)</f>
        <v>0</v>
      </c>
      <c r="L32" s="546">
        <f t="shared" si="8"/>
        <v>0</v>
      </c>
      <c r="M32" s="546">
        <f t="shared" si="8"/>
        <v>0</v>
      </c>
      <c r="N32" s="547">
        <f t="shared" si="8"/>
        <v>0</v>
      </c>
      <c r="O32" s="546">
        <f t="shared" si="8"/>
        <v>0</v>
      </c>
      <c r="P32" s="548">
        <f t="shared" si="8"/>
        <v>0</v>
      </c>
      <c r="Q32" s="545">
        <f>SUM(Q33:Q38)</f>
        <v>0</v>
      </c>
      <c r="R32" s="546">
        <f t="shared" si="8"/>
        <v>0</v>
      </c>
      <c r="S32" s="546">
        <f t="shared" si="8"/>
        <v>0</v>
      </c>
      <c r="T32" s="547">
        <f t="shared" si="8"/>
        <v>0</v>
      </c>
      <c r="U32" s="546">
        <f t="shared" si="8"/>
        <v>0</v>
      </c>
      <c r="V32" s="548">
        <f t="shared" si="8"/>
        <v>0</v>
      </c>
      <c r="W32" s="545">
        <f t="shared" si="8"/>
        <v>0</v>
      </c>
      <c r="X32" s="546">
        <f t="shared" si="8"/>
        <v>0</v>
      </c>
      <c r="Y32" s="546">
        <f t="shared" si="8"/>
        <v>0</v>
      </c>
      <c r="Z32" s="547">
        <f t="shared" si="8"/>
        <v>0</v>
      </c>
      <c r="AA32" s="546">
        <f t="shared" si="8"/>
        <v>0</v>
      </c>
      <c r="AB32" s="548">
        <f t="shared" si="8"/>
        <v>0</v>
      </c>
      <c r="AC32" s="545">
        <f t="shared" si="8"/>
        <v>0</v>
      </c>
      <c r="AD32" s="546">
        <f t="shared" si="8"/>
        <v>0</v>
      </c>
      <c r="AE32" s="546">
        <f t="shared" si="8"/>
        <v>0</v>
      </c>
      <c r="AF32" s="547">
        <f t="shared" si="8"/>
        <v>0</v>
      </c>
      <c r="AG32" s="546">
        <f t="shared" si="8"/>
        <v>0</v>
      </c>
      <c r="AH32" s="548">
        <f t="shared" si="8"/>
        <v>0</v>
      </c>
      <c r="AI32" s="545">
        <f t="shared" si="8"/>
        <v>0</v>
      </c>
      <c r="AJ32" s="546">
        <f t="shared" si="8"/>
        <v>0</v>
      </c>
      <c r="AK32" s="548">
        <f t="shared" si="8"/>
        <v>0</v>
      </c>
      <c r="AM32" s="261"/>
    </row>
    <row r="33" spans="1:39" s="201" customFormat="1" ht="12.75">
      <c r="A33" s="507"/>
      <c r="B33" s="250"/>
      <c r="C33" s="520"/>
      <c r="D33" s="521"/>
      <c r="E33" s="525"/>
      <c r="F33" s="242"/>
      <c r="G33" s="242"/>
      <c r="H33" s="242" t="s">
        <v>283</v>
      </c>
      <c r="I33" s="242"/>
      <c r="J33" s="243"/>
      <c r="K33" s="549"/>
      <c r="L33" s="538"/>
      <c r="M33" s="538">
        <f aca="true" t="shared" si="9" ref="M33:M38">+K33+L33</f>
        <v>0</v>
      </c>
      <c r="N33" s="550"/>
      <c r="O33" s="538"/>
      <c r="P33" s="540">
        <f aca="true" t="shared" si="10" ref="P33:P38">+N33+O33</f>
        <v>0</v>
      </c>
      <c r="Q33" s="549"/>
      <c r="R33" s="538"/>
      <c r="S33" s="538">
        <f aca="true" t="shared" si="11" ref="S33:S38">+Q33+R33</f>
        <v>0</v>
      </c>
      <c r="T33" s="550"/>
      <c r="U33" s="538"/>
      <c r="V33" s="540">
        <f aca="true" t="shared" si="12" ref="V33:V38">+T33+U33</f>
        <v>0</v>
      </c>
      <c r="W33" s="549"/>
      <c r="X33" s="538"/>
      <c r="Y33" s="538">
        <f aca="true" t="shared" si="13" ref="Y33:Y38">+W33+X33</f>
        <v>0</v>
      </c>
      <c r="Z33" s="550"/>
      <c r="AA33" s="538"/>
      <c r="AB33" s="540">
        <f aca="true" t="shared" si="14" ref="AB33:AB38">+Z33+AA33</f>
        <v>0</v>
      </c>
      <c r="AC33" s="549"/>
      <c r="AD33" s="538"/>
      <c r="AE33" s="538">
        <f aca="true" t="shared" si="15" ref="AE33:AE38">+AC33+AD33</f>
        <v>0</v>
      </c>
      <c r="AF33" s="550"/>
      <c r="AG33" s="538"/>
      <c r="AH33" s="540">
        <f aca="true" t="shared" si="16" ref="AH33:AH38">+AF33+AG33</f>
        <v>0</v>
      </c>
      <c r="AI33" s="541">
        <f aca="true" t="shared" si="17" ref="AI33:AK38">+K33+N33+Q33+W33+AC33</f>
        <v>0</v>
      </c>
      <c r="AJ33" s="542">
        <f t="shared" si="17"/>
        <v>0</v>
      </c>
      <c r="AK33" s="543">
        <f t="shared" si="17"/>
        <v>0</v>
      </c>
      <c r="AM33" s="261"/>
    </row>
    <row r="34" spans="1:37" s="201" customFormat="1" ht="12.75">
      <c r="A34" s="507"/>
      <c r="B34" s="250"/>
      <c r="C34" s="520"/>
      <c r="D34" s="521"/>
      <c r="E34" s="525"/>
      <c r="F34" s="242"/>
      <c r="G34" s="242"/>
      <c r="H34" s="242" t="s">
        <v>285</v>
      </c>
      <c r="I34" s="242"/>
      <c r="J34" s="243"/>
      <c r="K34" s="549"/>
      <c r="L34" s="538"/>
      <c r="M34" s="538">
        <f t="shared" si="9"/>
        <v>0</v>
      </c>
      <c r="N34" s="550"/>
      <c r="O34" s="538"/>
      <c r="P34" s="540">
        <f t="shared" si="10"/>
        <v>0</v>
      </c>
      <c r="Q34" s="549"/>
      <c r="R34" s="538"/>
      <c r="S34" s="538">
        <f t="shared" si="11"/>
        <v>0</v>
      </c>
      <c r="T34" s="550"/>
      <c r="U34" s="538"/>
      <c r="V34" s="540">
        <f t="shared" si="12"/>
        <v>0</v>
      </c>
      <c r="W34" s="549"/>
      <c r="X34" s="538"/>
      <c r="Y34" s="538">
        <f t="shared" si="13"/>
        <v>0</v>
      </c>
      <c r="Z34" s="550"/>
      <c r="AA34" s="538"/>
      <c r="AB34" s="540">
        <f t="shared" si="14"/>
        <v>0</v>
      </c>
      <c r="AC34" s="549"/>
      <c r="AD34" s="538"/>
      <c r="AE34" s="538">
        <f t="shared" si="15"/>
        <v>0</v>
      </c>
      <c r="AF34" s="550"/>
      <c r="AG34" s="538"/>
      <c r="AH34" s="540">
        <f t="shared" si="16"/>
        <v>0</v>
      </c>
      <c r="AI34" s="541">
        <f t="shared" si="17"/>
        <v>0</v>
      </c>
      <c r="AJ34" s="542">
        <f t="shared" si="17"/>
        <v>0</v>
      </c>
      <c r="AK34" s="543">
        <f t="shared" si="17"/>
        <v>0</v>
      </c>
    </row>
    <row r="35" spans="1:39" s="201" customFormat="1" ht="12.75">
      <c r="A35" s="507"/>
      <c r="B35" s="250"/>
      <c r="C35" s="520"/>
      <c r="D35" s="521"/>
      <c r="E35" s="525"/>
      <c r="F35" s="242"/>
      <c r="G35" s="242"/>
      <c r="H35" s="242" t="s">
        <v>287</v>
      </c>
      <c r="I35" s="242"/>
      <c r="J35" s="243"/>
      <c r="K35" s="549"/>
      <c r="L35" s="538"/>
      <c r="M35" s="538">
        <f t="shared" si="9"/>
        <v>0</v>
      </c>
      <c r="N35" s="550"/>
      <c r="O35" s="538"/>
      <c r="P35" s="540">
        <f t="shared" si="10"/>
        <v>0</v>
      </c>
      <c r="Q35" s="549"/>
      <c r="R35" s="538"/>
      <c r="S35" s="538">
        <f t="shared" si="11"/>
        <v>0</v>
      </c>
      <c r="T35" s="550"/>
      <c r="U35" s="538"/>
      <c r="V35" s="540">
        <f t="shared" si="12"/>
        <v>0</v>
      </c>
      <c r="W35" s="549"/>
      <c r="X35" s="538"/>
      <c r="Y35" s="538">
        <f t="shared" si="13"/>
        <v>0</v>
      </c>
      <c r="Z35" s="550"/>
      <c r="AA35" s="538"/>
      <c r="AB35" s="540">
        <f t="shared" si="14"/>
        <v>0</v>
      </c>
      <c r="AC35" s="549"/>
      <c r="AD35" s="538"/>
      <c r="AE35" s="538">
        <f t="shared" si="15"/>
        <v>0</v>
      </c>
      <c r="AF35" s="550"/>
      <c r="AG35" s="538"/>
      <c r="AH35" s="540">
        <f t="shared" si="16"/>
        <v>0</v>
      </c>
      <c r="AI35" s="541">
        <f t="shared" si="17"/>
        <v>0</v>
      </c>
      <c r="AJ35" s="542">
        <f t="shared" si="17"/>
        <v>0</v>
      </c>
      <c r="AK35" s="543">
        <f t="shared" si="17"/>
        <v>0</v>
      </c>
      <c r="AM35" s="261"/>
    </row>
    <row r="36" spans="1:39" s="201" customFormat="1" ht="12.75">
      <c r="A36" s="231" t="s">
        <v>293</v>
      </c>
      <c r="B36" s="250" t="s">
        <v>129</v>
      </c>
      <c r="C36" s="521" t="s">
        <v>129</v>
      </c>
      <c r="D36" s="521"/>
      <c r="E36" s="525"/>
      <c r="F36" s="242"/>
      <c r="G36" s="242"/>
      <c r="H36" s="242" t="s">
        <v>288</v>
      </c>
      <c r="I36" s="242"/>
      <c r="J36" s="243"/>
      <c r="K36" s="549"/>
      <c r="L36" s="538"/>
      <c r="M36" s="538">
        <f t="shared" si="9"/>
        <v>0</v>
      </c>
      <c r="N36" s="550"/>
      <c r="O36" s="538"/>
      <c r="P36" s="540">
        <f t="shared" si="10"/>
        <v>0</v>
      </c>
      <c r="Q36" s="549"/>
      <c r="R36" s="538"/>
      <c r="S36" s="538">
        <f t="shared" si="11"/>
        <v>0</v>
      </c>
      <c r="T36" s="550"/>
      <c r="U36" s="538"/>
      <c r="V36" s="540">
        <f t="shared" si="12"/>
        <v>0</v>
      </c>
      <c r="W36" s="549"/>
      <c r="X36" s="538"/>
      <c r="Y36" s="538">
        <f t="shared" si="13"/>
        <v>0</v>
      </c>
      <c r="Z36" s="550"/>
      <c r="AA36" s="538"/>
      <c r="AB36" s="540">
        <f t="shared" si="14"/>
        <v>0</v>
      </c>
      <c r="AC36" s="549"/>
      <c r="AD36" s="538"/>
      <c r="AE36" s="538">
        <f t="shared" si="15"/>
        <v>0</v>
      </c>
      <c r="AF36" s="550"/>
      <c r="AG36" s="538"/>
      <c r="AH36" s="540">
        <f t="shared" si="16"/>
        <v>0</v>
      </c>
      <c r="AI36" s="541">
        <f t="shared" si="17"/>
        <v>0</v>
      </c>
      <c r="AJ36" s="542">
        <f t="shared" si="17"/>
        <v>0</v>
      </c>
      <c r="AK36" s="543">
        <f t="shared" si="17"/>
        <v>0</v>
      </c>
      <c r="AM36" s="261"/>
    </row>
    <row r="37" spans="1:39" s="201" customFormat="1" ht="12.75">
      <c r="A37" s="231"/>
      <c r="B37" s="250"/>
      <c r="C37" s="521"/>
      <c r="D37" s="521"/>
      <c r="E37" s="525"/>
      <c r="F37" s="242"/>
      <c r="G37" s="242"/>
      <c r="H37" s="242" t="s">
        <v>289</v>
      </c>
      <c r="I37" s="242"/>
      <c r="J37" s="243"/>
      <c r="K37" s="549"/>
      <c r="L37" s="538"/>
      <c r="M37" s="538">
        <f t="shared" si="9"/>
        <v>0</v>
      </c>
      <c r="N37" s="550"/>
      <c r="O37" s="538"/>
      <c r="P37" s="540">
        <f t="shared" si="10"/>
        <v>0</v>
      </c>
      <c r="Q37" s="549"/>
      <c r="R37" s="538"/>
      <c r="S37" s="538">
        <f t="shared" si="11"/>
        <v>0</v>
      </c>
      <c r="T37" s="550"/>
      <c r="U37" s="538"/>
      <c r="V37" s="540">
        <f t="shared" si="12"/>
        <v>0</v>
      </c>
      <c r="W37" s="549"/>
      <c r="X37" s="538"/>
      <c r="Y37" s="538">
        <f t="shared" si="13"/>
        <v>0</v>
      </c>
      <c r="Z37" s="550"/>
      <c r="AA37" s="538"/>
      <c r="AB37" s="540">
        <f t="shared" si="14"/>
        <v>0</v>
      </c>
      <c r="AC37" s="549"/>
      <c r="AD37" s="538"/>
      <c r="AE37" s="538">
        <f t="shared" si="15"/>
        <v>0</v>
      </c>
      <c r="AF37" s="550"/>
      <c r="AG37" s="538"/>
      <c r="AH37" s="540">
        <f t="shared" si="16"/>
        <v>0</v>
      </c>
      <c r="AI37" s="541">
        <f>+K37+N37+Q37+W37+AC37</f>
        <v>0</v>
      </c>
      <c r="AJ37" s="542">
        <f>+L37+O37+R37+X37+AD37</f>
        <v>0</v>
      </c>
      <c r="AK37" s="543">
        <f>+M37+P37+S37+Y37+AE37</f>
        <v>0</v>
      </c>
      <c r="AM37" s="261"/>
    </row>
    <row r="38" spans="1:39" s="201" customFormat="1" ht="12.75">
      <c r="A38" s="507"/>
      <c r="B38" s="250"/>
      <c r="C38" s="520"/>
      <c r="D38" s="521"/>
      <c r="E38" s="525"/>
      <c r="F38" s="242"/>
      <c r="G38" s="242"/>
      <c r="H38" s="242" t="s">
        <v>290</v>
      </c>
      <c r="I38" s="242"/>
      <c r="J38" s="243"/>
      <c r="K38" s="549"/>
      <c r="L38" s="538"/>
      <c r="M38" s="538">
        <f t="shared" si="9"/>
        <v>0</v>
      </c>
      <c r="N38" s="550"/>
      <c r="O38" s="538"/>
      <c r="P38" s="540">
        <f t="shared" si="10"/>
        <v>0</v>
      </c>
      <c r="Q38" s="549"/>
      <c r="R38" s="538"/>
      <c r="S38" s="538">
        <f t="shared" si="11"/>
        <v>0</v>
      </c>
      <c r="T38" s="550"/>
      <c r="U38" s="538"/>
      <c r="V38" s="540">
        <f t="shared" si="12"/>
        <v>0</v>
      </c>
      <c r="W38" s="549"/>
      <c r="X38" s="538"/>
      <c r="Y38" s="538">
        <f t="shared" si="13"/>
        <v>0</v>
      </c>
      <c r="Z38" s="550"/>
      <c r="AA38" s="538"/>
      <c r="AB38" s="540">
        <f t="shared" si="14"/>
        <v>0</v>
      </c>
      <c r="AC38" s="549"/>
      <c r="AD38" s="538"/>
      <c r="AE38" s="538">
        <f t="shared" si="15"/>
        <v>0</v>
      </c>
      <c r="AF38" s="550"/>
      <c r="AG38" s="538"/>
      <c r="AH38" s="540">
        <f t="shared" si="16"/>
        <v>0</v>
      </c>
      <c r="AI38" s="541">
        <f t="shared" si="17"/>
        <v>0</v>
      </c>
      <c r="AJ38" s="542">
        <f t="shared" si="17"/>
        <v>0</v>
      </c>
      <c r="AK38" s="543">
        <f t="shared" si="17"/>
        <v>0</v>
      </c>
      <c r="AM38" s="261"/>
    </row>
    <row r="39" spans="1:37" s="201" customFormat="1" ht="12.75">
      <c r="A39" s="507"/>
      <c r="B39" s="250"/>
      <c r="C39" s="520"/>
      <c r="D39" s="521"/>
      <c r="E39" s="525"/>
      <c r="F39" s="551"/>
      <c r="G39" s="395" t="s">
        <v>16</v>
      </c>
      <c r="H39" s="394" t="s">
        <v>294</v>
      </c>
      <c r="I39" s="394"/>
      <c r="J39" s="552"/>
      <c r="K39" s="553"/>
      <c r="L39" s="554"/>
      <c r="M39" s="554"/>
      <c r="N39" s="555"/>
      <c r="O39" s="554"/>
      <c r="P39" s="556"/>
      <c r="Q39" s="553"/>
      <c r="R39" s="554"/>
      <c r="S39" s="554"/>
      <c r="T39" s="555"/>
      <c r="U39" s="554"/>
      <c r="V39" s="556"/>
      <c r="W39" s="553"/>
      <c r="X39" s="554"/>
      <c r="Y39" s="554"/>
      <c r="Z39" s="555"/>
      <c r="AA39" s="554"/>
      <c r="AB39" s="556"/>
      <c r="AC39" s="553"/>
      <c r="AD39" s="554"/>
      <c r="AE39" s="554"/>
      <c r="AF39" s="555"/>
      <c r="AG39" s="554"/>
      <c r="AH39" s="556"/>
      <c r="AI39" s="553"/>
      <c r="AJ39" s="554"/>
      <c r="AK39" s="556"/>
    </row>
    <row r="40" spans="1:37" s="201" customFormat="1" ht="12.75">
      <c r="A40" s="231" t="s">
        <v>295</v>
      </c>
      <c r="B40" s="250" t="s">
        <v>129</v>
      </c>
      <c r="C40" s="520"/>
      <c r="D40" s="521"/>
      <c r="E40" s="525"/>
      <c r="F40" s="557"/>
      <c r="G40" s="287"/>
      <c r="H40" s="256" t="s">
        <v>296</v>
      </c>
      <c r="J40" s="432"/>
      <c r="K40" s="558">
        <f aca="true" t="shared" si="18" ref="K40:AK40">SUM(K41:K46)</f>
        <v>16</v>
      </c>
      <c r="L40" s="559">
        <f t="shared" si="18"/>
        <v>8</v>
      </c>
      <c r="M40" s="559">
        <f t="shared" si="18"/>
        <v>24</v>
      </c>
      <c r="N40" s="560">
        <f t="shared" si="18"/>
        <v>23</v>
      </c>
      <c r="O40" s="559">
        <f t="shared" si="18"/>
        <v>29</v>
      </c>
      <c r="P40" s="561">
        <f t="shared" si="18"/>
        <v>52</v>
      </c>
      <c r="Q40" s="558">
        <f t="shared" si="18"/>
        <v>11</v>
      </c>
      <c r="R40" s="559">
        <f t="shared" si="18"/>
        <v>8</v>
      </c>
      <c r="S40" s="559">
        <f t="shared" si="18"/>
        <v>19</v>
      </c>
      <c r="T40" s="560">
        <f t="shared" si="18"/>
        <v>43</v>
      </c>
      <c r="U40" s="559">
        <f t="shared" si="18"/>
        <v>51</v>
      </c>
      <c r="V40" s="561">
        <f t="shared" si="18"/>
        <v>94</v>
      </c>
      <c r="W40" s="558">
        <f t="shared" si="18"/>
        <v>14</v>
      </c>
      <c r="X40" s="559">
        <f t="shared" si="18"/>
        <v>13</v>
      </c>
      <c r="Y40" s="559">
        <f t="shared" si="18"/>
        <v>27</v>
      </c>
      <c r="Z40" s="560">
        <f t="shared" si="18"/>
        <v>60</v>
      </c>
      <c r="AA40" s="559">
        <f t="shared" si="18"/>
        <v>67</v>
      </c>
      <c r="AB40" s="561">
        <f t="shared" si="18"/>
        <v>127</v>
      </c>
      <c r="AC40" s="558">
        <f t="shared" si="18"/>
        <v>12</v>
      </c>
      <c r="AD40" s="559">
        <f t="shared" si="18"/>
        <v>10</v>
      </c>
      <c r="AE40" s="559">
        <f t="shared" si="18"/>
        <v>22</v>
      </c>
      <c r="AF40" s="560">
        <f t="shared" si="18"/>
        <v>70</v>
      </c>
      <c r="AG40" s="559">
        <f t="shared" si="18"/>
        <v>75</v>
      </c>
      <c r="AH40" s="561">
        <f t="shared" si="18"/>
        <v>145</v>
      </c>
      <c r="AI40" s="558">
        <f t="shared" si="18"/>
        <v>76</v>
      </c>
      <c r="AJ40" s="559">
        <f t="shared" si="18"/>
        <v>68</v>
      </c>
      <c r="AK40" s="561">
        <f t="shared" si="18"/>
        <v>144</v>
      </c>
    </row>
    <row r="41" spans="1:39" s="201" customFormat="1" ht="12.75">
      <c r="A41" s="507"/>
      <c r="B41" s="250"/>
      <c r="C41" s="520"/>
      <c r="D41" s="521"/>
      <c r="E41" s="525"/>
      <c r="F41" s="242"/>
      <c r="G41" s="242"/>
      <c r="H41" s="242" t="s">
        <v>283</v>
      </c>
      <c r="I41" s="242"/>
      <c r="J41" s="242"/>
      <c r="K41" s="537">
        <v>2</v>
      </c>
      <c r="L41" s="537">
        <v>1</v>
      </c>
      <c r="M41" s="538">
        <f aca="true" t="shared" si="19" ref="M41:M46">+K41+L41</f>
        <v>3</v>
      </c>
      <c r="N41" s="537">
        <v>2</v>
      </c>
      <c r="O41" s="537">
        <v>6</v>
      </c>
      <c r="P41" s="538">
        <f aca="true" t="shared" si="20" ref="P41:P46">+N41+O41</f>
        <v>8</v>
      </c>
      <c r="Q41" s="537">
        <v>1</v>
      </c>
      <c r="R41" s="537">
        <v>1</v>
      </c>
      <c r="S41" s="538">
        <f aca="true" t="shared" si="21" ref="S41:S46">+Q41+R41</f>
        <v>2</v>
      </c>
      <c r="T41" s="537">
        <v>4</v>
      </c>
      <c r="U41" s="537">
        <v>8</v>
      </c>
      <c r="V41" s="538">
        <f aca="true" t="shared" si="22" ref="V41:V46">+T41+U41</f>
        <v>12</v>
      </c>
      <c r="W41" s="537">
        <v>2</v>
      </c>
      <c r="X41" s="537">
        <v>2</v>
      </c>
      <c r="Y41" s="538">
        <f aca="true" t="shared" si="23" ref="Y41:Y46">+W41+X41</f>
        <v>4</v>
      </c>
      <c r="Z41" s="537">
        <v>9</v>
      </c>
      <c r="AA41" s="537">
        <v>8</v>
      </c>
      <c r="AB41" s="538">
        <f aca="true" t="shared" si="24" ref="AB41:AB46">+Z41+AA41</f>
        <v>17</v>
      </c>
      <c r="AC41" s="537">
        <v>3</v>
      </c>
      <c r="AD41" s="537">
        <v>2</v>
      </c>
      <c r="AE41" s="538">
        <f aca="true" t="shared" si="25" ref="AE41:AE46">+AC41+AD41</f>
        <v>5</v>
      </c>
      <c r="AF41" s="537">
        <v>11</v>
      </c>
      <c r="AG41" s="537">
        <v>10</v>
      </c>
      <c r="AH41" s="540">
        <f aca="true" t="shared" si="26" ref="AH41:AH46">+AF41+AG41</f>
        <v>21</v>
      </c>
      <c r="AI41" s="541">
        <f aca="true" t="shared" si="27" ref="AI41:AK46">+K41+N41+Q41+W41+AC41</f>
        <v>10</v>
      </c>
      <c r="AJ41" s="542">
        <f t="shared" si="27"/>
        <v>12</v>
      </c>
      <c r="AK41" s="543">
        <f t="shared" si="27"/>
        <v>22</v>
      </c>
      <c r="AM41" s="261"/>
    </row>
    <row r="42" spans="1:37" s="201" customFormat="1" ht="12.75">
      <c r="A42" s="507"/>
      <c r="B42" s="250"/>
      <c r="C42" s="520"/>
      <c r="D42" s="521"/>
      <c r="E42" s="525"/>
      <c r="F42" s="242"/>
      <c r="G42" s="242"/>
      <c r="H42" s="242" t="s">
        <v>285</v>
      </c>
      <c r="I42" s="242"/>
      <c r="J42" s="242"/>
      <c r="K42" s="537">
        <v>4</v>
      </c>
      <c r="L42" s="537">
        <v>1</v>
      </c>
      <c r="M42" s="538">
        <f t="shared" si="19"/>
        <v>5</v>
      </c>
      <c r="N42" s="537">
        <v>10</v>
      </c>
      <c r="O42" s="537">
        <v>10</v>
      </c>
      <c r="P42" s="538">
        <f t="shared" si="20"/>
        <v>20</v>
      </c>
      <c r="Q42" s="537">
        <v>3</v>
      </c>
      <c r="R42" s="537">
        <v>2</v>
      </c>
      <c r="S42" s="538">
        <f t="shared" si="21"/>
        <v>5</v>
      </c>
      <c r="T42" s="537">
        <v>14</v>
      </c>
      <c r="U42" s="537">
        <v>17</v>
      </c>
      <c r="V42" s="538">
        <f t="shared" si="22"/>
        <v>31</v>
      </c>
      <c r="W42" s="537">
        <v>3</v>
      </c>
      <c r="X42" s="537">
        <v>1</v>
      </c>
      <c r="Y42" s="538">
        <f t="shared" si="23"/>
        <v>4</v>
      </c>
      <c r="Z42" s="537">
        <v>15</v>
      </c>
      <c r="AA42" s="537">
        <v>13</v>
      </c>
      <c r="AB42" s="538">
        <f t="shared" si="24"/>
        <v>28</v>
      </c>
      <c r="AC42" s="537">
        <v>1</v>
      </c>
      <c r="AD42" s="537">
        <v>2</v>
      </c>
      <c r="AE42" s="538">
        <f t="shared" si="25"/>
        <v>3</v>
      </c>
      <c r="AF42" s="537">
        <v>16</v>
      </c>
      <c r="AG42" s="537">
        <v>17</v>
      </c>
      <c r="AH42" s="540">
        <f t="shared" si="26"/>
        <v>33</v>
      </c>
      <c r="AI42" s="541">
        <f t="shared" si="27"/>
        <v>21</v>
      </c>
      <c r="AJ42" s="542">
        <f t="shared" si="27"/>
        <v>16</v>
      </c>
      <c r="AK42" s="543">
        <f t="shared" si="27"/>
        <v>37</v>
      </c>
    </row>
    <row r="43" spans="1:37" s="201" customFormat="1" ht="12.75">
      <c r="A43" s="507" t="s">
        <v>297</v>
      </c>
      <c r="B43" s="250" t="s">
        <v>129</v>
      </c>
      <c r="C43" s="520"/>
      <c r="D43" s="521"/>
      <c r="E43" s="525"/>
      <c r="F43" s="242"/>
      <c r="G43" s="242"/>
      <c r="H43" s="242" t="s">
        <v>287</v>
      </c>
      <c r="I43" s="242"/>
      <c r="J43" s="242"/>
      <c r="K43" s="537">
        <v>5</v>
      </c>
      <c r="L43" s="537">
        <v>2</v>
      </c>
      <c r="M43" s="538">
        <f t="shared" si="19"/>
        <v>7</v>
      </c>
      <c r="N43" s="537">
        <v>6</v>
      </c>
      <c r="O43" s="537">
        <v>8</v>
      </c>
      <c r="P43" s="538">
        <f t="shared" si="20"/>
        <v>14</v>
      </c>
      <c r="Q43" s="537">
        <v>2</v>
      </c>
      <c r="R43" s="537">
        <v>1</v>
      </c>
      <c r="S43" s="538">
        <f t="shared" si="21"/>
        <v>3</v>
      </c>
      <c r="T43" s="537">
        <v>10</v>
      </c>
      <c r="U43" s="537">
        <v>13</v>
      </c>
      <c r="V43" s="538">
        <f t="shared" si="22"/>
        <v>23</v>
      </c>
      <c r="W43" s="537">
        <v>1</v>
      </c>
      <c r="X43" s="537">
        <v>4</v>
      </c>
      <c r="Y43" s="538">
        <f t="shared" si="23"/>
        <v>5</v>
      </c>
      <c r="Z43" s="537">
        <v>12</v>
      </c>
      <c r="AA43" s="537">
        <v>16</v>
      </c>
      <c r="AB43" s="538">
        <f t="shared" si="24"/>
        <v>28</v>
      </c>
      <c r="AC43" s="537">
        <v>2</v>
      </c>
      <c r="AD43" s="537">
        <v>3</v>
      </c>
      <c r="AE43" s="538">
        <f t="shared" si="25"/>
        <v>5</v>
      </c>
      <c r="AF43" s="537">
        <v>14</v>
      </c>
      <c r="AG43" s="537">
        <v>19</v>
      </c>
      <c r="AH43" s="540">
        <f t="shared" si="26"/>
        <v>33</v>
      </c>
      <c r="AI43" s="541">
        <f t="shared" si="27"/>
        <v>16</v>
      </c>
      <c r="AJ43" s="542">
        <f t="shared" si="27"/>
        <v>18</v>
      </c>
      <c r="AK43" s="543">
        <f t="shared" si="27"/>
        <v>34</v>
      </c>
    </row>
    <row r="44" spans="1:37" s="201" customFormat="1" ht="12.75">
      <c r="A44" s="507" t="s">
        <v>298</v>
      </c>
      <c r="B44" s="250"/>
      <c r="C44" s="520"/>
      <c r="D44" s="521"/>
      <c r="E44" s="525"/>
      <c r="F44" s="242"/>
      <c r="G44" s="242"/>
      <c r="H44" s="242" t="s">
        <v>288</v>
      </c>
      <c r="I44" s="242"/>
      <c r="J44" s="242"/>
      <c r="K44" s="537">
        <v>3</v>
      </c>
      <c r="L44" s="537">
        <v>3</v>
      </c>
      <c r="M44" s="538">
        <f t="shared" si="19"/>
        <v>6</v>
      </c>
      <c r="N44" s="537">
        <v>1</v>
      </c>
      <c r="O44" s="537">
        <v>3</v>
      </c>
      <c r="P44" s="538">
        <f t="shared" si="20"/>
        <v>4</v>
      </c>
      <c r="Q44" s="537">
        <v>3</v>
      </c>
      <c r="R44" s="537">
        <v>2</v>
      </c>
      <c r="S44" s="538">
        <f t="shared" si="21"/>
        <v>5</v>
      </c>
      <c r="T44" s="537">
        <v>7</v>
      </c>
      <c r="U44" s="537">
        <v>8</v>
      </c>
      <c r="V44" s="538">
        <f t="shared" si="22"/>
        <v>15</v>
      </c>
      <c r="W44" s="537">
        <v>6</v>
      </c>
      <c r="X44" s="537">
        <v>2</v>
      </c>
      <c r="Y44" s="538">
        <f t="shared" si="23"/>
        <v>8</v>
      </c>
      <c r="Z44" s="537">
        <v>14</v>
      </c>
      <c r="AA44" s="537">
        <v>18</v>
      </c>
      <c r="AB44" s="538">
        <f t="shared" si="24"/>
        <v>32</v>
      </c>
      <c r="AC44" s="537">
        <v>4</v>
      </c>
      <c r="AD44" s="537">
        <v>1</v>
      </c>
      <c r="AE44" s="538">
        <f t="shared" si="25"/>
        <v>5</v>
      </c>
      <c r="AF44" s="537">
        <v>17</v>
      </c>
      <c r="AG44" s="537">
        <v>15</v>
      </c>
      <c r="AH44" s="540">
        <f t="shared" si="26"/>
        <v>32</v>
      </c>
      <c r="AI44" s="541">
        <f t="shared" si="27"/>
        <v>17</v>
      </c>
      <c r="AJ44" s="542">
        <f t="shared" si="27"/>
        <v>11</v>
      </c>
      <c r="AK44" s="543">
        <f t="shared" si="27"/>
        <v>28</v>
      </c>
    </row>
    <row r="45" spans="1:37" s="201" customFormat="1" ht="12.75">
      <c r="A45" s="507"/>
      <c r="B45" s="250"/>
      <c r="C45" s="520"/>
      <c r="D45" s="521"/>
      <c r="E45" s="525"/>
      <c r="F45" s="242"/>
      <c r="G45" s="242"/>
      <c r="H45" s="242" t="s">
        <v>289</v>
      </c>
      <c r="I45" s="242"/>
      <c r="J45" s="242"/>
      <c r="K45" s="537">
        <v>2</v>
      </c>
      <c r="L45" s="537">
        <v>1</v>
      </c>
      <c r="M45" s="538">
        <f t="shared" si="19"/>
        <v>3</v>
      </c>
      <c r="N45" s="537">
        <v>4</v>
      </c>
      <c r="O45" s="537">
        <v>2</v>
      </c>
      <c r="P45" s="538">
        <f t="shared" si="20"/>
        <v>6</v>
      </c>
      <c r="Q45" s="537">
        <v>2</v>
      </c>
      <c r="R45" s="537">
        <v>2</v>
      </c>
      <c r="S45" s="538">
        <f t="shared" si="21"/>
        <v>4</v>
      </c>
      <c r="T45" s="537">
        <v>8</v>
      </c>
      <c r="U45" s="537">
        <v>5</v>
      </c>
      <c r="V45" s="538">
        <f t="shared" si="22"/>
        <v>13</v>
      </c>
      <c r="W45" s="537">
        <v>2</v>
      </c>
      <c r="X45" s="537">
        <v>4</v>
      </c>
      <c r="Y45" s="538">
        <f t="shared" si="23"/>
        <v>6</v>
      </c>
      <c r="Z45" s="537">
        <v>10</v>
      </c>
      <c r="AA45" s="537">
        <v>12</v>
      </c>
      <c r="AB45" s="538">
        <f t="shared" si="24"/>
        <v>22</v>
      </c>
      <c r="AC45" s="537">
        <v>2</v>
      </c>
      <c r="AD45" s="537">
        <v>2</v>
      </c>
      <c r="AE45" s="538">
        <f t="shared" si="25"/>
        <v>4</v>
      </c>
      <c r="AF45" s="537">
        <v>12</v>
      </c>
      <c r="AG45" s="537">
        <v>14</v>
      </c>
      <c r="AH45" s="540">
        <f t="shared" si="26"/>
        <v>26</v>
      </c>
      <c r="AI45" s="541">
        <f>+K45+N45+Q45+W45+AC45</f>
        <v>12</v>
      </c>
      <c r="AJ45" s="542">
        <f>+L45+O45+R45+X45+AD45</f>
        <v>11</v>
      </c>
      <c r="AK45" s="543">
        <f>+M45+P45+S45+Y45+AE45</f>
        <v>23</v>
      </c>
    </row>
    <row r="46" spans="1:37" s="201" customFormat="1" ht="12.75">
      <c r="A46" s="507" t="s">
        <v>299</v>
      </c>
      <c r="B46" s="250" t="s">
        <v>129</v>
      </c>
      <c r="C46" s="520"/>
      <c r="D46" s="521"/>
      <c r="E46" s="525"/>
      <c r="F46" s="242"/>
      <c r="G46" s="242"/>
      <c r="H46" s="242" t="s">
        <v>290</v>
      </c>
      <c r="I46" s="242"/>
      <c r="J46" s="242"/>
      <c r="K46" s="537">
        <v>0</v>
      </c>
      <c r="L46" s="537">
        <v>0</v>
      </c>
      <c r="M46" s="538">
        <f t="shared" si="19"/>
        <v>0</v>
      </c>
      <c r="N46" s="537">
        <v>0</v>
      </c>
      <c r="O46" s="537">
        <v>0</v>
      </c>
      <c r="P46" s="538">
        <f t="shared" si="20"/>
        <v>0</v>
      </c>
      <c r="Q46" s="537">
        <v>0</v>
      </c>
      <c r="R46" s="537">
        <v>0</v>
      </c>
      <c r="S46" s="538">
        <f t="shared" si="21"/>
        <v>0</v>
      </c>
      <c r="T46" s="537">
        <v>0</v>
      </c>
      <c r="U46" s="537">
        <v>0</v>
      </c>
      <c r="V46" s="538">
        <f t="shared" si="22"/>
        <v>0</v>
      </c>
      <c r="W46" s="537">
        <v>0</v>
      </c>
      <c r="X46" s="537">
        <v>0</v>
      </c>
      <c r="Y46" s="538">
        <f t="shared" si="23"/>
        <v>0</v>
      </c>
      <c r="Z46" s="537">
        <v>0</v>
      </c>
      <c r="AA46" s="537">
        <v>0</v>
      </c>
      <c r="AB46" s="538">
        <f t="shared" si="24"/>
        <v>0</v>
      </c>
      <c r="AC46" s="537">
        <v>0</v>
      </c>
      <c r="AD46" s="537">
        <v>0</v>
      </c>
      <c r="AE46" s="538">
        <f t="shared" si="25"/>
        <v>0</v>
      </c>
      <c r="AF46" s="537">
        <v>0</v>
      </c>
      <c r="AG46" s="537">
        <v>0</v>
      </c>
      <c r="AH46" s="540">
        <f t="shared" si="26"/>
        <v>0</v>
      </c>
      <c r="AI46" s="541">
        <f t="shared" si="27"/>
        <v>0</v>
      </c>
      <c r="AJ46" s="542">
        <f t="shared" si="27"/>
        <v>0</v>
      </c>
      <c r="AK46" s="543">
        <f t="shared" si="27"/>
        <v>0</v>
      </c>
    </row>
    <row r="47" spans="1:37" s="201" customFormat="1" ht="12.75">
      <c r="A47" s="507" t="s">
        <v>300</v>
      </c>
      <c r="B47" s="250" t="s">
        <v>129</v>
      </c>
      <c r="C47" s="520"/>
      <c r="D47" s="521"/>
      <c r="E47" s="525"/>
      <c r="F47" s="544"/>
      <c r="G47" s="277" t="s">
        <v>17</v>
      </c>
      <c r="H47" s="242" t="s">
        <v>301</v>
      </c>
      <c r="J47" s="243"/>
      <c r="K47" s="545">
        <f aca="true" t="shared" si="28" ref="K47:AK47">+K48+K55+K62</f>
        <v>0</v>
      </c>
      <c r="L47" s="546">
        <f t="shared" si="28"/>
        <v>4</v>
      </c>
      <c r="M47" s="546">
        <f t="shared" si="28"/>
        <v>4</v>
      </c>
      <c r="N47" s="546">
        <f t="shared" si="28"/>
        <v>0</v>
      </c>
      <c r="O47" s="546">
        <f t="shared" si="28"/>
        <v>0</v>
      </c>
      <c r="P47" s="548">
        <f t="shared" si="28"/>
        <v>0</v>
      </c>
      <c r="Q47" s="545">
        <f t="shared" si="28"/>
        <v>0</v>
      </c>
      <c r="R47" s="546">
        <f t="shared" si="28"/>
        <v>5</v>
      </c>
      <c r="S47" s="546">
        <f t="shared" si="28"/>
        <v>5</v>
      </c>
      <c r="T47" s="546">
        <f t="shared" si="28"/>
        <v>0</v>
      </c>
      <c r="U47" s="546">
        <f t="shared" si="28"/>
        <v>0</v>
      </c>
      <c r="V47" s="548">
        <f t="shared" si="28"/>
        <v>0</v>
      </c>
      <c r="W47" s="545">
        <f t="shared" si="28"/>
        <v>0</v>
      </c>
      <c r="X47" s="546">
        <f t="shared" si="28"/>
        <v>5</v>
      </c>
      <c r="Y47" s="546">
        <f t="shared" si="28"/>
        <v>5</v>
      </c>
      <c r="Z47" s="546">
        <f t="shared" si="28"/>
        <v>0</v>
      </c>
      <c r="AA47" s="546">
        <f t="shared" si="28"/>
        <v>0</v>
      </c>
      <c r="AB47" s="548">
        <f t="shared" si="28"/>
        <v>0</v>
      </c>
      <c r="AC47" s="545">
        <f t="shared" si="28"/>
        <v>0</v>
      </c>
      <c r="AD47" s="546">
        <f t="shared" si="28"/>
        <v>4</v>
      </c>
      <c r="AE47" s="546">
        <f t="shared" si="28"/>
        <v>4</v>
      </c>
      <c r="AF47" s="546">
        <f t="shared" si="28"/>
        <v>0</v>
      </c>
      <c r="AG47" s="546">
        <f t="shared" si="28"/>
        <v>0</v>
      </c>
      <c r="AH47" s="548">
        <f t="shared" si="28"/>
        <v>0</v>
      </c>
      <c r="AI47" s="545">
        <f t="shared" si="28"/>
        <v>0</v>
      </c>
      <c r="AJ47" s="546">
        <f t="shared" si="28"/>
        <v>18</v>
      </c>
      <c r="AK47" s="548">
        <f t="shared" si="28"/>
        <v>18</v>
      </c>
    </row>
    <row r="48" spans="1:37" s="201" customFormat="1" ht="12.75">
      <c r="A48" s="507"/>
      <c r="B48" s="250"/>
      <c r="C48" s="520"/>
      <c r="D48" s="521"/>
      <c r="E48" s="525"/>
      <c r="F48" s="544"/>
      <c r="G48" s="242"/>
      <c r="H48" s="323" t="s">
        <v>241</v>
      </c>
      <c r="I48" s="242" t="s">
        <v>302</v>
      </c>
      <c r="J48" s="243"/>
      <c r="K48" s="562">
        <f aca="true" t="shared" si="29" ref="K48:AK48">SUM(K49:K54)</f>
        <v>0</v>
      </c>
      <c r="L48" s="563">
        <f t="shared" si="29"/>
        <v>3</v>
      </c>
      <c r="M48" s="563">
        <f t="shared" si="29"/>
        <v>3</v>
      </c>
      <c r="N48" s="564">
        <f t="shared" si="29"/>
        <v>0</v>
      </c>
      <c r="O48" s="563">
        <f t="shared" si="29"/>
        <v>0</v>
      </c>
      <c r="P48" s="565">
        <f t="shared" si="29"/>
        <v>0</v>
      </c>
      <c r="Q48" s="562">
        <f t="shared" si="29"/>
        <v>0</v>
      </c>
      <c r="R48" s="563">
        <f t="shared" si="29"/>
        <v>4</v>
      </c>
      <c r="S48" s="563">
        <f t="shared" si="29"/>
        <v>4</v>
      </c>
      <c r="T48" s="564">
        <f t="shared" si="29"/>
        <v>0</v>
      </c>
      <c r="U48" s="563">
        <f t="shared" si="29"/>
        <v>0</v>
      </c>
      <c r="V48" s="565">
        <f t="shared" si="29"/>
        <v>0</v>
      </c>
      <c r="W48" s="562">
        <f t="shared" si="29"/>
        <v>0</v>
      </c>
      <c r="X48" s="563">
        <f t="shared" si="29"/>
        <v>4</v>
      </c>
      <c r="Y48" s="563">
        <f t="shared" si="29"/>
        <v>4</v>
      </c>
      <c r="Z48" s="564">
        <f t="shared" si="29"/>
        <v>0</v>
      </c>
      <c r="AA48" s="563">
        <f t="shared" si="29"/>
        <v>0</v>
      </c>
      <c r="AB48" s="565">
        <f t="shared" si="29"/>
        <v>0</v>
      </c>
      <c r="AC48" s="562">
        <f t="shared" si="29"/>
        <v>0</v>
      </c>
      <c r="AD48" s="563">
        <f t="shared" si="29"/>
        <v>3</v>
      </c>
      <c r="AE48" s="563">
        <f t="shared" si="29"/>
        <v>3</v>
      </c>
      <c r="AF48" s="564">
        <f t="shared" si="29"/>
        <v>0</v>
      </c>
      <c r="AG48" s="563">
        <f t="shared" si="29"/>
        <v>0</v>
      </c>
      <c r="AH48" s="565">
        <f t="shared" si="29"/>
        <v>0</v>
      </c>
      <c r="AI48" s="562">
        <f t="shared" si="29"/>
        <v>0</v>
      </c>
      <c r="AJ48" s="563">
        <f t="shared" si="29"/>
        <v>14</v>
      </c>
      <c r="AK48" s="565">
        <f t="shared" si="29"/>
        <v>14</v>
      </c>
    </row>
    <row r="49" spans="1:37" s="201" customFormat="1" ht="12.75">
      <c r="A49" s="507"/>
      <c r="B49" s="250"/>
      <c r="C49" s="520"/>
      <c r="D49" s="521"/>
      <c r="E49" s="525"/>
      <c r="F49" s="323"/>
      <c r="G49" s="323"/>
      <c r="H49" s="323"/>
      <c r="I49" s="242" t="s">
        <v>283</v>
      </c>
      <c r="J49" s="243"/>
      <c r="K49" s="566"/>
      <c r="L49" s="567"/>
      <c r="M49" s="538">
        <f aca="true" t="shared" si="30" ref="M49:M54">+K49+L49</f>
        <v>0</v>
      </c>
      <c r="N49" s="550"/>
      <c r="O49" s="538"/>
      <c r="P49" s="540">
        <f aca="true" t="shared" si="31" ref="P49:P54">+N49+O49</f>
        <v>0</v>
      </c>
      <c r="Q49" s="566"/>
      <c r="R49" s="567"/>
      <c r="S49" s="538">
        <f aca="true" t="shared" si="32" ref="S49:S54">+Q49+R49</f>
        <v>0</v>
      </c>
      <c r="T49" s="550"/>
      <c r="U49" s="538"/>
      <c r="V49" s="540">
        <f aca="true" t="shared" si="33" ref="V49:V54">+T49+U49</f>
        <v>0</v>
      </c>
      <c r="W49" s="566"/>
      <c r="X49" s="567"/>
      <c r="Y49" s="538">
        <f aca="true" t="shared" si="34" ref="Y49:Y54">+W49+X49</f>
        <v>0</v>
      </c>
      <c r="Z49" s="550"/>
      <c r="AA49" s="538"/>
      <c r="AB49" s="540">
        <f aca="true" t="shared" si="35" ref="AB49:AB54">+Z49+AA49</f>
        <v>0</v>
      </c>
      <c r="AC49" s="566"/>
      <c r="AD49" s="567"/>
      <c r="AE49" s="538">
        <f aca="true" t="shared" si="36" ref="AE49:AE54">+AC49+AD49</f>
        <v>0</v>
      </c>
      <c r="AF49" s="550"/>
      <c r="AG49" s="538"/>
      <c r="AH49" s="540">
        <f aca="true" t="shared" si="37" ref="AH49:AH54">+AF49+AG49</f>
        <v>0</v>
      </c>
      <c r="AI49" s="541">
        <f aca="true" t="shared" si="38" ref="AI49:AK54">+K49+N49+Q49+W49+AC49</f>
        <v>0</v>
      </c>
      <c r="AJ49" s="542">
        <f t="shared" si="38"/>
        <v>0</v>
      </c>
      <c r="AK49" s="543">
        <f t="shared" si="38"/>
        <v>0</v>
      </c>
    </row>
    <row r="50" spans="1:37" s="201" customFormat="1" ht="12.75">
      <c r="A50" s="507"/>
      <c r="B50" s="250"/>
      <c r="C50" s="520"/>
      <c r="D50" s="521"/>
      <c r="E50" s="525"/>
      <c r="F50" s="323"/>
      <c r="G50" s="323"/>
      <c r="H50" s="323"/>
      <c r="I50" s="242" t="s">
        <v>285</v>
      </c>
      <c r="J50" s="243"/>
      <c r="K50" s="566"/>
      <c r="L50" s="567"/>
      <c r="M50" s="538">
        <f t="shared" si="30"/>
        <v>0</v>
      </c>
      <c r="N50" s="550"/>
      <c r="O50" s="538"/>
      <c r="P50" s="540">
        <f t="shared" si="31"/>
        <v>0</v>
      </c>
      <c r="Q50" s="566"/>
      <c r="R50" s="567"/>
      <c r="S50" s="538">
        <f t="shared" si="32"/>
        <v>0</v>
      </c>
      <c r="T50" s="550"/>
      <c r="U50" s="538"/>
      <c r="V50" s="540">
        <f t="shared" si="33"/>
        <v>0</v>
      </c>
      <c r="W50" s="566"/>
      <c r="X50" s="567"/>
      <c r="Y50" s="538">
        <f t="shared" si="34"/>
        <v>0</v>
      </c>
      <c r="Z50" s="550"/>
      <c r="AA50" s="538"/>
      <c r="AB50" s="540">
        <f t="shared" si="35"/>
        <v>0</v>
      </c>
      <c r="AC50" s="566"/>
      <c r="AD50" s="567"/>
      <c r="AE50" s="538">
        <f t="shared" si="36"/>
        <v>0</v>
      </c>
      <c r="AF50" s="550"/>
      <c r="AG50" s="538"/>
      <c r="AH50" s="540">
        <f t="shared" si="37"/>
        <v>0</v>
      </c>
      <c r="AI50" s="541">
        <f t="shared" si="38"/>
        <v>0</v>
      </c>
      <c r="AJ50" s="542">
        <f t="shared" si="38"/>
        <v>0</v>
      </c>
      <c r="AK50" s="543">
        <f t="shared" si="38"/>
        <v>0</v>
      </c>
    </row>
    <row r="51" spans="1:37" s="201" customFormat="1" ht="12.75">
      <c r="A51" s="507"/>
      <c r="B51" s="250"/>
      <c r="C51" s="520"/>
      <c r="D51" s="521"/>
      <c r="E51" s="525"/>
      <c r="F51" s="323"/>
      <c r="G51" s="323"/>
      <c r="H51" s="323"/>
      <c r="I51" s="242" t="s">
        <v>287</v>
      </c>
      <c r="J51" s="243"/>
      <c r="K51" s="566"/>
      <c r="L51" s="567">
        <v>1</v>
      </c>
      <c r="M51" s="538">
        <f t="shared" si="30"/>
        <v>1</v>
      </c>
      <c r="N51" s="550"/>
      <c r="O51" s="538"/>
      <c r="P51" s="540">
        <f t="shared" si="31"/>
        <v>0</v>
      </c>
      <c r="Q51" s="566"/>
      <c r="R51" s="567">
        <v>2</v>
      </c>
      <c r="S51" s="538">
        <f t="shared" si="32"/>
        <v>2</v>
      </c>
      <c r="T51" s="550"/>
      <c r="U51" s="538"/>
      <c r="V51" s="540">
        <f t="shared" si="33"/>
        <v>0</v>
      </c>
      <c r="W51" s="566"/>
      <c r="X51" s="567">
        <v>2</v>
      </c>
      <c r="Y51" s="538">
        <f t="shared" si="34"/>
        <v>2</v>
      </c>
      <c r="Z51" s="550"/>
      <c r="AA51" s="538"/>
      <c r="AB51" s="540">
        <f t="shared" si="35"/>
        <v>0</v>
      </c>
      <c r="AC51" s="566"/>
      <c r="AD51" s="567">
        <v>1</v>
      </c>
      <c r="AE51" s="538">
        <f t="shared" si="36"/>
        <v>1</v>
      </c>
      <c r="AF51" s="550"/>
      <c r="AG51" s="538"/>
      <c r="AH51" s="540">
        <f t="shared" si="37"/>
        <v>0</v>
      </c>
      <c r="AI51" s="541">
        <f t="shared" si="38"/>
        <v>0</v>
      </c>
      <c r="AJ51" s="542">
        <f t="shared" si="38"/>
        <v>6</v>
      </c>
      <c r="AK51" s="543">
        <f t="shared" si="38"/>
        <v>6</v>
      </c>
    </row>
    <row r="52" spans="1:37" s="201" customFormat="1" ht="12.75">
      <c r="A52" s="507"/>
      <c r="B52" s="250"/>
      <c r="C52" s="520"/>
      <c r="D52" s="521"/>
      <c r="E52" s="525"/>
      <c r="F52" s="242"/>
      <c r="G52" s="242"/>
      <c r="H52" s="242"/>
      <c r="I52" s="242" t="s">
        <v>288</v>
      </c>
      <c r="J52" s="243"/>
      <c r="K52" s="566"/>
      <c r="L52" s="567">
        <v>2</v>
      </c>
      <c r="M52" s="538">
        <f t="shared" si="30"/>
        <v>2</v>
      </c>
      <c r="N52" s="550"/>
      <c r="O52" s="538"/>
      <c r="P52" s="540">
        <f t="shared" si="31"/>
        <v>0</v>
      </c>
      <c r="Q52" s="566"/>
      <c r="R52" s="567">
        <v>2</v>
      </c>
      <c r="S52" s="538">
        <f t="shared" si="32"/>
        <v>2</v>
      </c>
      <c r="T52" s="550"/>
      <c r="U52" s="538"/>
      <c r="V52" s="540">
        <f t="shared" si="33"/>
        <v>0</v>
      </c>
      <c r="W52" s="566"/>
      <c r="X52" s="567">
        <v>2</v>
      </c>
      <c r="Y52" s="538">
        <f t="shared" si="34"/>
        <v>2</v>
      </c>
      <c r="Z52" s="550"/>
      <c r="AA52" s="538"/>
      <c r="AB52" s="540">
        <f t="shared" si="35"/>
        <v>0</v>
      </c>
      <c r="AC52" s="566"/>
      <c r="AD52" s="567">
        <v>2</v>
      </c>
      <c r="AE52" s="538">
        <f t="shared" si="36"/>
        <v>2</v>
      </c>
      <c r="AF52" s="550"/>
      <c r="AG52" s="538"/>
      <c r="AH52" s="540">
        <f t="shared" si="37"/>
        <v>0</v>
      </c>
      <c r="AI52" s="541">
        <f t="shared" si="38"/>
        <v>0</v>
      </c>
      <c r="AJ52" s="542">
        <f t="shared" si="38"/>
        <v>8</v>
      </c>
      <c r="AK52" s="543">
        <f t="shared" si="38"/>
        <v>8</v>
      </c>
    </row>
    <row r="53" spans="1:37" s="201" customFormat="1" ht="12.75">
      <c r="A53" s="507"/>
      <c r="B53" s="250"/>
      <c r="C53" s="520"/>
      <c r="D53" s="521"/>
      <c r="E53" s="525"/>
      <c r="F53" s="242"/>
      <c r="G53" s="242"/>
      <c r="H53" s="242"/>
      <c r="I53" s="242" t="s">
        <v>289</v>
      </c>
      <c r="J53" s="243"/>
      <c r="K53" s="566"/>
      <c r="L53" s="567"/>
      <c r="M53" s="538">
        <f t="shared" si="30"/>
        <v>0</v>
      </c>
      <c r="N53" s="550"/>
      <c r="O53" s="538"/>
      <c r="P53" s="540">
        <f t="shared" si="31"/>
        <v>0</v>
      </c>
      <c r="Q53" s="566"/>
      <c r="R53" s="567"/>
      <c r="S53" s="538">
        <f t="shared" si="32"/>
        <v>0</v>
      </c>
      <c r="T53" s="550"/>
      <c r="U53" s="538"/>
      <c r="V53" s="540">
        <f t="shared" si="33"/>
        <v>0</v>
      </c>
      <c r="W53" s="566"/>
      <c r="X53" s="567"/>
      <c r="Y53" s="538">
        <f t="shared" si="34"/>
        <v>0</v>
      </c>
      <c r="Z53" s="550"/>
      <c r="AA53" s="538"/>
      <c r="AB53" s="540">
        <f t="shared" si="35"/>
        <v>0</v>
      </c>
      <c r="AC53" s="566"/>
      <c r="AD53" s="567"/>
      <c r="AE53" s="538">
        <f t="shared" si="36"/>
        <v>0</v>
      </c>
      <c r="AF53" s="550"/>
      <c r="AG53" s="538"/>
      <c r="AH53" s="540">
        <f t="shared" si="37"/>
        <v>0</v>
      </c>
      <c r="AI53" s="541">
        <f>+K53+N53+Q53+W53+AC53</f>
        <v>0</v>
      </c>
      <c r="AJ53" s="542">
        <f>+L53+O53+R53+X53+AD53</f>
        <v>0</v>
      </c>
      <c r="AK53" s="543">
        <f>+M53+P53+S53+Y53+AE53</f>
        <v>0</v>
      </c>
    </row>
    <row r="54" spans="1:37" s="201" customFormat="1" ht="12.75">
      <c r="A54" s="507"/>
      <c r="B54" s="250"/>
      <c r="C54" s="520"/>
      <c r="D54" s="521"/>
      <c r="E54" s="525"/>
      <c r="F54" s="323"/>
      <c r="G54" s="323"/>
      <c r="H54" s="323"/>
      <c r="I54" s="242" t="s">
        <v>290</v>
      </c>
      <c r="J54" s="243"/>
      <c r="K54" s="566"/>
      <c r="L54" s="567"/>
      <c r="M54" s="538">
        <f t="shared" si="30"/>
        <v>0</v>
      </c>
      <c r="N54" s="550"/>
      <c r="O54" s="538"/>
      <c r="P54" s="540">
        <f t="shared" si="31"/>
        <v>0</v>
      </c>
      <c r="Q54" s="549"/>
      <c r="R54" s="538"/>
      <c r="S54" s="538">
        <f t="shared" si="32"/>
        <v>0</v>
      </c>
      <c r="T54" s="550"/>
      <c r="U54" s="538"/>
      <c r="V54" s="540">
        <f t="shared" si="33"/>
        <v>0</v>
      </c>
      <c r="W54" s="566"/>
      <c r="X54" s="567"/>
      <c r="Y54" s="538">
        <f t="shared" si="34"/>
        <v>0</v>
      </c>
      <c r="Z54" s="550"/>
      <c r="AA54" s="538"/>
      <c r="AB54" s="540">
        <f t="shared" si="35"/>
        <v>0</v>
      </c>
      <c r="AC54" s="566"/>
      <c r="AD54" s="567"/>
      <c r="AE54" s="538">
        <f t="shared" si="36"/>
        <v>0</v>
      </c>
      <c r="AF54" s="550"/>
      <c r="AG54" s="538"/>
      <c r="AH54" s="540">
        <f t="shared" si="37"/>
        <v>0</v>
      </c>
      <c r="AI54" s="541">
        <f t="shared" si="38"/>
        <v>0</v>
      </c>
      <c r="AJ54" s="542">
        <f t="shared" si="38"/>
        <v>0</v>
      </c>
      <c r="AK54" s="543">
        <f t="shared" si="38"/>
        <v>0</v>
      </c>
    </row>
    <row r="55" spans="1:37" s="201" customFormat="1" ht="12.75">
      <c r="A55" s="507"/>
      <c r="B55" s="250"/>
      <c r="C55" s="520"/>
      <c r="D55" s="521"/>
      <c r="E55" s="525"/>
      <c r="F55" s="531"/>
      <c r="G55" s="531"/>
      <c r="H55" s="323" t="s">
        <v>241</v>
      </c>
      <c r="I55" s="242" t="s">
        <v>303</v>
      </c>
      <c r="J55" s="532"/>
      <c r="K55" s="562">
        <f aca="true" t="shared" si="39" ref="K55:AK55">SUM(K56:K61)</f>
        <v>0</v>
      </c>
      <c r="L55" s="563">
        <f t="shared" si="39"/>
        <v>1</v>
      </c>
      <c r="M55" s="563">
        <f t="shared" si="39"/>
        <v>1</v>
      </c>
      <c r="N55" s="564">
        <f t="shared" si="39"/>
        <v>0</v>
      </c>
      <c r="O55" s="563">
        <f t="shared" si="39"/>
        <v>0</v>
      </c>
      <c r="P55" s="565">
        <f t="shared" si="39"/>
        <v>0</v>
      </c>
      <c r="Q55" s="562">
        <f t="shared" si="39"/>
        <v>0</v>
      </c>
      <c r="R55" s="563">
        <f t="shared" si="39"/>
        <v>1</v>
      </c>
      <c r="S55" s="563">
        <f t="shared" si="39"/>
        <v>1</v>
      </c>
      <c r="T55" s="564">
        <f t="shared" si="39"/>
        <v>0</v>
      </c>
      <c r="U55" s="563">
        <f t="shared" si="39"/>
        <v>0</v>
      </c>
      <c r="V55" s="565">
        <f t="shared" si="39"/>
        <v>0</v>
      </c>
      <c r="W55" s="562">
        <f t="shared" si="39"/>
        <v>0</v>
      </c>
      <c r="X55" s="563">
        <f t="shared" si="39"/>
        <v>1</v>
      </c>
      <c r="Y55" s="563">
        <f t="shared" si="39"/>
        <v>1</v>
      </c>
      <c r="Z55" s="564">
        <f t="shared" si="39"/>
        <v>0</v>
      </c>
      <c r="AA55" s="563">
        <f t="shared" si="39"/>
        <v>0</v>
      </c>
      <c r="AB55" s="565">
        <f t="shared" si="39"/>
        <v>0</v>
      </c>
      <c r="AC55" s="562">
        <f t="shared" si="39"/>
        <v>0</v>
      </c>
      <c r="AD55" s="563">
        <f t="shared" si="39"/>
        <v>1</v>
      </c>
      <c r="AE55" s="563">
        <f t="shared" si="39"/>
        <v>1</v>
      </c>
      <c r="AF55" s="564">
        <f t="shared" si="39"/>
        <v>0</v>
      </c>
      <c r="AG55" s="563">
        <f t="shared" si="39"/>
        <v>0</v>
      </c>
      <c r="AH55" s="565">
        <f t="shared" si="39"/>
        <v>0</v>
      </c>
      <c r="AI55" s="562">
        <f t="shared" si="39"/>
        <v>0</v>
      </c>
      <c r="AJ55" s="563">
        <f t="shared" si="39"/>
        <v>4</v>
      </c>
      <c r="AK55" s="565">
        <f t="shared" si="39"/>
        <v>4</v>
      </c>
    </row>
    <row r="56" spans="1:37" s="201" customFormat="1" ht="12.75">
      <c r="A56" s="507"/>
      <c r="B56" s="250"/>
      <c r="C56" s="520"/>
      <c r="D56" s="521"/>
      <c r="E56" s="525"/>
      <c r="F56" s="242"/>
      <c r="G56" s="242"/>
      <c r="H56" s="242"/>
      <c r="I56" s="242" t="s">
        <v>283</v>
      </c>
      <c r="J56" s="243"/>
      <c r="K56" s="566"/>
      <c r="L56" s="567"/>
      <c r="M56" s="538">
        <f aca="true" t="shared" si="40" ref="M56:M61">+K56+L56</f>
        <v>0</v>
      </c>
      <c r="N56" s="550"/>
      <c r="O56" s="538"/>
      <c r="P56" s="540">
        <f aca="true" t="shared" si="41" ref="P56:P61">+N56+O56</f>
        <v>0</v>
      </c>
      <c r="Q56" s="566"/>
      <c r="R56" s="567"/>
      <c r="S56" s="538">
        <f aca="true" t="shared" si="42" ref="S56:S61">+Q56+R56</f>
        <v>0</v>
      </c>
      <c r="T56" s="550"/>
      <c r="U56" s="538"/>
      <c r="V56" s="540">
        <f aca="true" t="shared" si="43" ref="V56:V61">+T56+U56</f>
        <v>0</v>
      </c>
      <c r="W56" s="566"/>
      <c r="X56" s="567"/>
      <c r="Y56" s="538">
        <f aca="true" t="shared" si="44" ref="Y56:Y61">+W56+X56</f>
        <v>0</v>
      </c>
      <c r="Z56" s="550"/>
      <c r="AA56" s="538"/>
      <c r="AB56" s="540">
        <f aca="true" t="shared" si="45" ref="AB56:AB61">+Z56+AA56</f>
        <v>0</v>
      </c>
      <c r="AC56" s="566"/>
      <c r="AD56" s="567"/>
      <c r="AE56" s="538">
        <f aca="true" t="shared" si="46" ref="AE56:AE61">+AC56+AD56</f>
        <v>0</v>
      </c>
      <c r="AF56" s="550"/>
      <c r="AG56" s="538"/>
      <c r="AH56" s="540">
        <f aca="true" t="shared" si="47" ref="AH56:AH61">+AF56+AG56</f>
        <v>0</v>
      </c>
      <c r="AI56" s="541">
        <f aca="true" t="shared" si="48" ref="AI56:AK61">+K56+N56+Q56+W56+AC56</f>
        <v>0</v>
      </c>
      <c r="AJ56" s="542">
        <f t="shared" si="48"/>
        <v>0</v>
      </c>
      <c r="AK56" s="543">
        <f t="shared" si="48"/>
        <v>0</v>
      </c>
    </row>
    <row r="57" spans="1:37" s="201" customFormat="1" ht="12.75">
      <c r="A57" s="507"/>
      <c r="B57" s="250"/>
      <c r="C57" s="520"/>
      <c r="D57" s="521"/>
      <c r="E57" s="525"/>
      <c r="F57" s="242"/>
      <c r="G57" s="242"/>
      <c r="H57" s="242"/>
      <c r="I57" s="242" t="s">
        <v>285</v>
      </c>
      <c r="J57" s="243"/>
      <c r="K57" s="566"/>
      <c r="L57" s="567"/>
      <c r="M57" s="538">
        <f t="shared" si="40"/>
        <v>0</v>
      </c>
      <c r="N57" s="550"/>
      <c r="O57" s="538"/>
      <c r="P57" s="540">
        <f t="shared" si="41"/>
        <v>0</v>
      </c>
      <c r="Q57" s="566"/>
      <c r="R57" s="567"/>
      <c r="S57" s="538">
        <f t="shared" si="42"/>
        <v>0</v>
      </c>
      <c r="T57" s="550"/>
      <c r="U57" s="538"/>
      <c r="V57" s="540">
        <f t="shared" si="43"/>
        <v>0</v>
      </c>
      <c r="W57" s="566"/>
      <c r="X57" s="567"/>
      <c r="Y57" s="538">
        <f t="shared" si="44"/>
        <v>0</v>
      </c>
      <c r="Z57" s="550"/>
      <c r="AA57" s="538"/>
      <c r="AB57" s="540">
        <f t="shared" si="45"/>
        <v>0</v>
      </c>
      <c r="AC57" s="566"/>
      <c r="AD57" s="567"/>
      <c r="AE57" s="538">
        <f t="shared" si="46"/>
        <v>0</v>
      </c>
      <c r="AF57" s="550"/>
      <c r="AG57" s="538"/>
      <c r="AH57" s="540">
        <f t="shared" si="47"/>
        <v>0</v>
      </c>
      <c r="AI57" s="541">
        <f t="shared" si="48"/>
        <v>0</v>
      </c>
      <c r="AJ57" s="542">
        <f t="shared" si="48"/>
        <v>0</v>
      </c>
      <c r="AK57" s="543">
        <f t="shared" si="48"/>
        <v>0</v>
      </c>
    </row>
    <row r="58" spans="1:37" s="201" customFormat="1" ht="12.75">
      <c r="A58" s="507"/>
      <c r="B58" s="250"/>
      <c r="C58" s="520"/>
      <c r="D58" s="521"/>
      <c r="E58" s="525"/>
      <c r="F58" s="242"/>
      <c r="G58" s="242"/>
      <c r="H58" s="242"/>
      <c r="I58" s="242" t="s">
        <v>287</v>
      </c>
      <c r="J58" s="243"/>
      <c r="K58" s="566"/>
      <c r="L58" s="567">
        <v>1</v>
      </c>
      <c r="M58" s="538">
        <f t="shared" si="40"/>
        <v>1</v>
      </c>
      <c r="N58" s="550"/>
      <c r="O58" s="538"/>
      <c r="P58" s="540">
        <f t="shared" si="41"/>
        <v>0</v>
      </c>
      <c r="Q58" s="566"/>
      <c r="R58" s="567"/>
      <c r="S58" s="538">
        <f t="shared" si="42"/>
        <v>0</v>
      </c>
      <c r="T58" s="550"/>
      <c r="U58" s="538"/>
      <c r="V58" s="540">
        <f t="shared" si="43"/>
        <v>0</v>
      </c>
      <c r="W58" s="566"/>
      <c r="X58" s="567"/>
      <c r="Y58" s="538">
        <f t="shared" si="44"/>
        <v>0</v>
      </c>
      <c r="Z58" s="550"/>
      <c r="AA58" s="538"/>
      <c r="AB58" s="540">
        <f t="shared" si="45"/>
        <v>0</v>
      </c>
      <c r="AC58" s="566"/>
      <c r="AD58" s="567"/>
      <c r="AE58" s="538">
        <f t="shared" si="46"/>
        <v>0</v>
      </c>
      <c r="AF58" s="550"/>
      <c r="AG58" s="538"/>
      <c r="AH58" s="540">
        <f t="shared" si="47"/>
        <v>0</v>
      </c>
      <c r="AI58" s="541">
        <f t="shared" si="48"/>
        <v>0</v>
      </c>
      <c r="AJ58" s="542">
        <f t="shared" si="48"/>
        <v>1</v>
      </c>
      <c r="AK58" s="543">
        <f t="shared" si="48"/>
        <v>1</v>
      </c>
    </row>
    <row r="59" spans="1:37" s="201" customFormat="1" ht="12.75">
      <c r="A59" s="507"/>
      <c r="B59" s="250"/>
      <c r="C59" s="520"/>
      <c r="D59" s="521"/>
      <c r="E59" s="525"/>
      <c r="F59" s="242"/>
      <c r="G59" s="242"/>
      <c r="H59" s="242"/>
      <c r="I59" s="242" t="s">
        <v>288</v>
      </c>
      <c r="J59" s="243"/>
      <c r="K59" s="566"/>
      <c r="L59" s="567"/>
      <c r="M59" s="538">
        <f t="shared" si="40"/>
        <v>0</v>
      </c>
      <c r="N59" s="550"/>
      <c r="O59" s="538"/>
      <c r="P59" s="540">
        <f t="shared" si="41"/>
        <v>0</v>
      </c>
      <c r="Q59" s="566"/>
      <c r="R59" s="567">
        <v>1</v>
      </c>
      <c r="S59" s="538">
        <f t="shared" si="42"/>
        <v>1</v>
      </c>
      <c r="T59" s="550"/>
      <c r="U59" s="538"/>
      <c r="V59" s="540">
        <f t="shared" si="43"/>
        <v>0</v>
      </c>
      <c r="W59" s="566"/>
      <c r="X59" s="567">
        <v>1</v>
      </c>
      <c r="Y59" s="538">
        <f t="shared" si="44"/>
        <v>1</v>
      </c>
      <c r="Z59" s="550"/>
      <c r="AA59" s="538"/>
      <c r="AB59" s="540">
        <f t="shared" si="45"/>
        <v>0</v>
      </c>
      <c r="AC59" s="566"/>
      <c r="AD59" s="567">
        <v>1</v>
      </c>
      <c r="AE59" s="538">
        <f t="shared" si="46"/>
        <v>1</v>
      </c>
      <c r="AF59" s="550"/>
      <c r="AG59" s="538"/>
      <c r="AH59" s="540">
        <f t="shared" si="47"/>
        <v>0</v>
      </c>
      <c r="AI59" s="541">
        <f t="shared" si="48"/>
        <v>0</v>
      </c>
      <c r="AJ59" s="542">
        <f t="shared" si="48"/>
        <v>3</v>
      </c>
      <c r="AK59" s="543">
        <f t="shared" si="48"/>
        <v>3</v>
      </c>
    </row>
    <row r="60" spans="1:37" s="201" customFormat="1" ht="12.75">
      <c r="A60" s="507"/>
      <c r="B60" s="250"/>
      <c r="C60" s="520"/>
      <c r="D60" s="521"/>
      <c r="E60" s="525"/>
      <c r="F60" s="242"/>
      <c r="G60" s="242"/>
      <c r="H60" s="242"/>
      <c r="I60" s="242" t="s">
        <v>289</v>
      </c>
      <c r="J60" s="243"/>
      <c r="K60" s="566"/>
      <c r="L60" s="567"/>
      <c r="M60" s="538">
        <f t="shared" si="40"/>
        <v>0</v>
      </c>
      <c r="N60" s="550"/>
      <c r="O60" s="538"/>
      <c r="P60" s="540">
        <f t="shared" si="41"/>
        <v>0</v>
      </c>
      <c r="Q60" s="566"/>
      <c r="R60" s="567"/>
      <c r="S60" s="538">
        <f t="shared" si="42"/>
        <v>0</v>
      </c>
      <c r="T60" s="550"/>
      <c r="U60" s="538"/>
      <c r="V60" s="540">
        <f t="shared" si="43"/>
        <v>0</v>
      </c>
      <c r="W60" s="566"/>
      <c r="X60" s="567"/>
      <c r="Y60" s="538">
        <f t="shared" si="44"/>
        <v>0</v>
      </c>
      <c r="Z60" s="550"/>
      <c r="AA60" s="538"/>
      <c r="AB60" s="540">
        <f t="shared" si="45"/>
        <v>0</v>
      </c>
      <c r="AC60" s="566"/>
      <c r="AD60" s="567"/>
      <c r="AE60" s="538">
        <f t="shared" si="46"/>
        <v>0</v>
      </c>
      <c r="AF60" s="550"/>
      <c r="AG60" s="538"/>
      <c r="AH60" s="540">
        <f t="shared" si="47"/>
        <v>0</v>
      </c>
      <c r="AI60" s="541">
        <f>+K60+N60+Q60+W60+AC60</f>
        <v>0</v>
      </c>
      <c r="AJ60" s="542">
        <f>+L60+O60+R60+X60+AD60</f>
        <v>0</v>
      </c>
      <c r="AK60" s="543">
        <f>+M60+P60+S60+Y60+AE60</f>
        <v>0</v>
      </c>
    </row>
    <row r="61" spans="1:37" s="201" customFormat="1" ht="12.75">
      <c r="A61" s="568"/>
      <c r="B61" s="513"/>
      <c r="C61" s="569"/>
      <c r="D61" s="570"/>
      <c r="E61" s="571"/>
      <c r="F61" s="242"/>
      <c r="G61" s="242"/>
      <c r="H61" s="242"/>
      <c r="I61" s="242" t="s">
        <v>290</v>
      </c>
      <c r="J61" s="243"/>
      <c r="K61" s="566"/>
      <c r="L61" s="567"/>
      <c r="M61" s="538">
        <f t="shared" si="40"/>
        <v>0</v>
      </c>
      <c r="N61" s="550"/>
      <c r="O61" s="538"/>
      <c r="P61" s="540">
        <f t="shared" si="41"/>
        <v>0</v>
      </c>
      <c r="Q61" s="566"/>
      <c r="R61" s="567"/>
      <c r="S61" s="538">
        <f t="shared" si="42"/>
        <v>0</v>
      </c>
      <c r="T61" s="550"/>
      <c r="U61" s="538"/>
      <c r="V61" s="540">
        <f t="shared" si="43"/>
        <v>0</v>
      </c>
      <c r="W61" s="566"/>
      <c r="X61" s="567"/>
      <c r="Y61" s="538">
        <f t="shared" si="44"/>
        <v>0</v>
      </c>
      <c r="Z61" s="550"/>
      <c r="AA61" s="538"/>
      <c r="AB61" s="540">
        <f t="shared" si="45"/>
        <v>0</v>
      </c>
      <c r="AC61" s="566"/>
      <c r="AD61" s="567"/>
      <c r="AE61" s="538">
        <f t="shared" si="46"/>
        <v>0</v>
      </c>
      <c r="AF61" s="550"/>
      <c r="AG61" s="538"/>
      <c r="AH61" s="540">
        <f t="shared" si="47"/>
        <v>0</v>
      </c>
      <c r="AI61" s="541">
        <f t="shared" si="48"/>
        <v>0</v>
      </c>
      <c r="AJ61" s="542">
        <f t="shared" si="48"/>
        <v>0</v>
      </c>
      <c r="AK61" s="543">
        <f t="shared" si="48"/>
        <v>0</v>
      </c>
    </row>
    <row r="62" spans="1:37" s="201" customFormat="1" ht="12.75">
      <c r="A62" s="572"/>
      <c r="B62" s="573"/>
      <c r="C62" s="574"/>
      <c r="D62" s="575"/>
      <c r="E62" s="576"/>
      <c r="F62" s="573"/>
      <c r="G62" s="573"/>
      <c r="H62" s="391" t="s">
        <v>241</v>
      </c>
      <c r="I62" s="394" t="s">
        <v>304</v>
      </c>
      <c r="J62" s="552"/>
      <c r="K62" s="562">
        <f aca="true" t="shared" si="49" ref="K62:AK62">SUM(K63:K68)</f>
        <v>0</v>
      </c>
      <c r="L62" s="563">
        <f t="shared" si="49"/>
        <v>0</v>
      </c>
      <c r="M62" s="563">
        <f t="shared" si="49"/>
        <v>0</v>
      </c>
      <c r="N62" s="564">
        <f t="shared" si="49"/>
        <v>0</v>
      </c>
      <c r="O62" s="563">
        <f t="shared" si="49"/>
        <v>0</v>
      </c>
      <c r="P62" s="565">
        <f t="shared" si="49"/>
        <v>0</v>
      </c>
      <c r="Q62" s="562">
        <f t="shared" si="49"/>
        <v>0</v>
      </c>
      <c r="R62" s="563">
        <f t="shared" si="49"/>
        <v>0</v>
      </c>
      <c r="S62" s="563">
        <f t="shared" si="49"/>
        <v>0</v>
      </c>
      <c r="T62" s="564">
        <f t="shared" si="49"/>
        <v>0</v>
      </c>
      <c r="U62" s="563">
        <f t="shared" si="49"/>
        <v>0</v>
      </c>
      <c r="V62" s="565">
        <f t="shared" si="49"/>
        <v>0</v>
      </c>
      <c r="W62" s="562">
        <f t="shared" si="49"/>
        <v>0</v>
      </c>
      <c r="X62" s="563">
        <f t="shared" si="49"/>
        <v>0</v>
      </c>
      <c r="Y62" s="563">
        <f t="shared" si="49"/>
        <v>0</v>
      </c>
      <c r="Z62" s="564">
        <f t="shared" si="49"/>
        <v>0</v>
      </c>
      <c r="AA62" s="563">
        <f t="shared" si="49"/>
        <v>0</v>
      </c>
      <c r="AB62" s="565">
        <f t="shared" si="49"/>
        <v>0</v>
      </c>
      <c r="AC62" s="562">
        <f t="shared" si="49"/>
        <v>0</v>
      </c>
      <c r="AD62" s="563">
        <f t="shared" si="49"/>
        <v>0</v>
      </c>
      <c r="AE62" s="563">
        <f t="shared" si="49"/>
        <v>0</v>
      </c>
      <c r="AF62" s="564">
        <f t="shared" si="49"/>
        <v>0</v>
      </c>
      <c r="AG62" s="563">
        <f t="shared" si="49"/>
        <v>0</v>
      </c>
      <c r="AH62" s="565">
        <f t="shared" si="49"/>
        <v>0</v>
      </c>
      <c r="AI62" s="562">
        <f t="shared" si="49"/>
        <v>0</v>
      </c>
      <c r="AJ62" s="563">
        <f t="shared" si="49"/>
        <v>0</v>
      </c>
      <c r="AK62" s="565">
        <f t="shared" si="49"/>
        <v>0</v>
      </c>
    </row>
    <row r="63" spans="1:37" s="201" customFormat="1" ht="12.75">
      <c r="A63" s="507"/>
      <c r="B63" s="250"/>
      <c r="C63" s="520"/>
      <c r="D63" s="521"/>
      <c r="E63" s="525"/>
      <c r="F63" s="323"/>
      <c r="G63" s="323"/>
      <c r="H63" s="323"/>
      <c r="I63" s="242" t="s">
        <v>283</v>
      </c>
      <c r="J63" s="243"/>
      <c r="K63" s="549"/>
      <c r="L63" s="538"/>
      <c r="M63" s="538">
        <f aca="true" t="shared" si="50" ref="M63:M68">+K63+L63</f>
        <v>0</v>
      </c>
      <c r="N63" s="550"/>
      <c r="O63" s="538"/>
      <c r="P63" s="540">
        <f aca="true" t="shared" si="51" ref="P63:P68">+N63+O63</f>
        <v>0</v>
      </c>
      <c r="Q63" s="549"/>
      <c r="R63" s="538"/>
      <c r="S63" s="538">
        <f aca="true" t="shared" si="52" ref="S63:S68">+Q63+R63</f>
        <v>0</v>
      </c>
      <c r="T63" s="550"/>
      <c r="U63" s="538"/>
      <c r="V63" s="540">
        <f aca="true" t="shared" si="53" ref="V63:V68">+T63+U63</f>
        <v>0</v>
      </c>
      <c r="W63" s="549"/>
      <c r="X63" s="538"/>
      <c r="Y63" s="538">
        <f aca="true" t="shared" si="54" ref="Y63:Y68">+W63+X63</f>
        <v>0</v>
      </c>
      <c r="Z63" s="550"/>
      <c r="AA63" s="538"/>
      <c r="AB63" s="540">
        <f aca="true" t="shared" si="55" ref="AB63:AB68">+Z63+AA63</f>
        <v>0</v>
      </c>
      <c r="AC63" s="549"/>
      <c r="AD63" s="538"/>
      <c r="AE63" s="538">
        <f aca="true" t="shared" si="56" ref="AE63:AE68">+AC63+AD63</f>
        <v>0</v>
      </c>
      <c r="AF63" s="550"/>
      <c r="AG63" s="538"/>
      <c r="AH63" s="540">
        <f aca="true" t="shared" si="57" ref="AH63:AH68">+AF63+AG63</f>
        <v>0</v>
      </c>
      <c r="AI63" s="541">
        <f aca="true" t="shared" si="58" ref="AI63:AK68">+K63+N63+Q63+W63+AC63</f>
        <v>0</v>
      </c>
      <c r="AJ63" s="542">
        <f t="shared" si="58"/>
        <v>0</v>
      </c>
      <c r="AK63" s="543">
        <f t="shared" si="58"/>
        <v>0</v>
      </c>
    </row>
    <row r="64" spans="1:37" s="201" customFormat="1" ht="12.75">
      <c r="A64" s="507"/>
      <c r="B64" s="250"/>
      <c r="C64" s="520"/>
      <c r="D64" s="521"/>
      <c r="E64" s="525"/>
      <c r="F64" s="323"/>
      <c r="G64" s="323"/>
      <c r="H64" s="323"/>
      <c r="I64" s="242" t="s">
        <v>285</v>
      </c>
      <c r="J64" s="243"/>
      <c r="K64" s="549"/>
      <c r="L64" s="538"/>
      <c r="M64" s="538">
        <f t="shared" si="50"/>
        <v>0</v>
      </c>
      <c r="N64" s="550"/>
      <c r="O64" s="538"/>
      <c r="P64" s="540">
        <f t="shared" si="51"/>
        <v>0</v>
      </c>
      <c r="Q64" s="549"/>
      <c r="R64" s="538"/>
      <c r="S64" s="538">
        <f t="shared" si="52"/>
        <v>0</v>
      </c>
      <c r="T64" s="550"/>
      <c r="U64" s="538"/>
      <c r="V64" s="540">
        <f t="shared" si="53"/>
        <v>0</v>
      </c>
      <c r="W64" s="549"/>
      <c r="X64" s="538"/>
      <c r="Y64" s="538">
        <f t="shared" si="54"/>
        <v>0</v>
      </c>
      <c r="Z64" s="550"/>
      <c r="AA64" s="538"/>
      <c r="AB64" s="540">
        <f t="shared" si="55"/>
        <v>0</v>
      </c>
      <c r="AC64" s="549"/>
      <c r="AD64" s="538"/>
      <c r="AE64" s="538">
        <f t="shared" si="56"/>
        <v>0</v>
      </c>
      <c r="AF64" s="550"/>
      <c r="AG64" s="538"/>
      <c r="AH64" s="540">
        <f t="shared" si="57"/>
        <v>0</v>
      </c>
      <c r="AI64" s="541">
        <f t="shared" si="58"/>
        <v>0</v>
      </c>
      <c r="AJ64" s="542">
        <f t="shared" si="58"/>
        <v>0</v>
      </c>
      <c r="AK64" s="543">
        <f t="shared" si="58"/>
        <v>0</v>
      </c>
    </row>
    <row r="65" spans="1:37" s="201" customFormat="1" ht="12.75">
      <c r="A65" s="568"/>
      <c r="B65" s="250"/>
      <c r="C65" s="520"/>
      <c r="D65" s="521"/>
      <c r="E65" s="525"/>
      <c r="F65" s="323"/>
      <c r="G65" s="323"/>
      <c r="H65" s="323"/>
      <c r="I65" s="242" t="s">
        <v>287</v>
      </c>
      <c r="J65" s="243"/>
      <c r="K65" s="549"/>
      <c r="L65" s="538"/>
      <c r="M65" s="538">
        <f t="shared" si="50"/>
        <v>0</v>
      </c>
      <c r="N65" s="550"/>
      <c r="O65" s="538"/>
      <c r="P65" s="540">
        <f t="shared" si="51"/>
        <v>0</v>
      </c>
      <c r="Q65" s="549"/>
      <c r="R65" s="538"/>
      <c r="S65" s="538">
        <f t="shared" si="52"/>
        <v>0</v>
      </c>
      <c r="T65" s="550"/>
      <c r="U65" s="538"/>
      <c r="V65" s="540">
        <f t="shared" si="53"/>
        <v>0</v>
      </c>
      <c r="W65" s="549"/>
      <c r="X65" s="538"/>
      <c r="Y65" s="538">
        <f t="shared" si="54"/>
        <v>0</v>
      </c>
      <c r="Z65" s="550"/>
      <c r="AA65" s="538"/>
      <c r="AB65" s="540">
        <f t="shared" si="55"/>
        <v>0</v>
      </c>
      <c r="AC65" s="549"/>
      <c r="AD65" s="538"/>
      <c r="AE65" s="538">
        <f t="shared" si="56"/>
        <v>0</v>
      </c>
      <c r="AF65" s="550"/>
      <c r="AG65" s="538"/>
      <c r="AH65" s="540">
        <f t="shared" si="57"/>
        <v>0</v>
      </c>
      <c r="AI65" s="541">
        <f t="shared" si="58"/>
        <v>0</v>
      </c>
      <c r="AJ65" s="542">
        <f t="shared" si="58"/>
        <v>0</v>
      </c>
      <c r="AK65" s="543">
        <f t="shared" si="58"/>
        <v>0</v>
      </c>
    </row>
    <row r="66" spans="1:37" s="201" customFormat="1" ht="12.75">
      <c r="A66" s="507"/>
      <c r="B66" s="250"/>
      <c r="C66" s="520"/>
      <c r="D66" s="521"/>
      <c r="E66" s="525"/>
      <c r="F66" s="255"/>
      <c r="G66" s="255"/>
      <c r="H66" s="255"/>
      <c r="I66" s="242" t="s">
        <v>288</v>
      </c>
      <c r="J66" s="263"/>
      <c r="K66" s="577"/>
      <c r="L66" s="578"/>
      <c r="M66" s="578">
        <f t="shared" si="50"/>
        <v>0</v>
      </c>
      <c r="N66" s="579"/>
      <c r="O66" s="578"/>
      <c r="P66" s="580">
        <f t="shared" si="51"/>
        <v>0</v>
      </c>
      <c r="Q66" s="577"/>
      <c r="R66" s="578"/>
      <c r="S66" s="578">
        <f t="shared" si="52"/>
        <v>0</v>
      </c>
      <c r="T66" s="579"/>
      <c r="U66" s="578"/>
      <c r="V66" s="580">
        <f t="shared" si="53"/>
        <v>0</v>
      </c>
      <c r="W66" s="577"/>
      <c r="X66" s="578"/>
      <c r="Y66" s="578">
        <f t="shared" si="54"/>
        <v>0</v>
      </c>
      <c r="Z66" s="579"/>
      <c r="AA66" s="578"/>
      <c r="AB66" s="580">
        <f t="shared" si="55"/>
        <v>0</v>
      </c>
      <c r="AC66" s="577"/>
      <c r="AD66" s="578"/>
      <c r="AE66" s="578">
        <f t="shared" si="56"/>
        <v>0</v>
      </c>
      <c r="AF66" s="579"/>
      <c r="AG66" s="578"/>
      <c r="AH66" s="580">
        <f t="shared" si="57"/>
        <v>0</v>
      </c>
      <c r="AI66" s="581">
        <f t="shared" si="58"/>
        <v>0</v>
      </c>
      <c r="AJ66" s="582">
        <f t="shared" si="58"/>
        <v>0</v>
      </c>
      <c r="AK66" s="583">
        <f t="shared" si="58"/>
        <v>0</v>
      </c>
    </row>
    <row r="67" spans="1:37" s="201" customFormat="1" ht="12.75">
      <c r="A67" s="507"/>
      <c r="B67" s="250"/>
      <c r="C67" s="520"/>
      <c r="D67" s="521"/>
      <c r="E67" s="525"/>
      <c r="F67" s="255"/>
      <c r="G67" s="255"/>
      <c r="H67" s="255"/>
      <c r="I67" s="242" t="s">
        <v>289</v>
      </c>
      <c r="J67" s="263"/>
      <c r="K67" s="577"/>
      <c r="L67" s="578"/>
      <c r="M67" s="578">
        <f t="shared" si="50"/>
        <v>0</v>
      </c>
      <c r="N67" s="579"/>
      <c r="O67" s="578"/>
      <c r="P67" s="580">
        <f t="shared" si="51"/>
        <v>0</v>
      </c>
      <c r="Q67" s="577"/>
      <c r="R67" s="578"/>
      <c r="S67" s="578">
        <f t="shared" si="52"/>
        <v>0</v>
      </c>
      <c r="T67" s="579"/>
      <c r="U67" s="578"/>
      <c r="V67" s="580">
        <f t="shared" si="53"/>
        <v>0</v>
      </c>
      <c r="W67" s="577"/>
      <c r="X67" s="578"/>
      <c r="Y67" s="578">
        <f t="shared" si="54"/>
        <v>0</v>
      </c>
      <c r="Z67" s="579"/>
      <c r="AA67" s="578"/>
      <c r="AB67" s="580">
        <f t="shared" si="55"/>
        <v>0</v>
      </c>
      <c r="AC67" s="577"/>
      <c r="AD67" s="578"/>
      <c r="AE67" s="578">
        <f t="shared" si="56"/>
        <v>0</v>
      </c>
      <c r="AF67" s="579"/>
      <c r="AG67" s="578"/>
      <c r="AH67" s="580">
        <f t="shared" si="57"/>
        <v>0</v>
      </c>
      <c r="AI67" s="581">
        <f>+K67+N67+Q67+W67+AC67</f>
        <v>0</v>
      </c>
      <c r="AJ67" s="582">
        <f>+L67+O67+R67+X67+AD67</f>
        <v>0</v>
      </c>
      <c r="AK67" s="583">
        <f>+M67+P67+S67+Y67+AE67</f>
        <v>0</v>
      </c>
    </row>
    <row r="68" spans="1:37" s="201" customFormat="1" ht="13.5" thickBot="1">
      <c r="A68" s="568"/>
      <c r="B68" s="513"/>
      <c r="C68" s="569"/>
      <c r="D68" s="570"/>
      <c r="E68" s="571"/>
      <c r="F68" s="323"/>
      <c r="G68" s="323"/>
      <c r="H68" s="323"/>
      <c r="I68" s="242" t="s">
        <v>290</v>
      </c>
      <c r="J68" s="243"/>
      <c r="K68" s="549"/>
      <c r="L68" s="584"/>
      <c r="M68" s="584">
        <f t="shared" si="50"/>
        <v>0</v>
      </c>
      <c r="N68" s="585"/>
      <c r="O68" s="584"/>
      <c r="P68" s="586">
        <f t="shared" si="51"/>
        <v>0</v>
      </c>
      <c r="Q68" s="587"/>
      <c r="R68" s="584"/>
      <c r="S68" s="584">
        <f t="shared" si="52"/>
        <v>0</v>
      </c>
      <c r="T68" s="585"/>
      <c r="U68" s="584"/>
      <c r="V68" s="586">
        <f t="shared" si="53"/>
        <v>0</v>
      </c>
      <c r="W68" s="587"/>
      <c r="X68" s="584"/>
      <c r="Y68" s="584">
        <f t="shared" si="54"/>
        <v>0</v>
      </c>
      <c r="Z68" s="585"/>
      <c r="AA68" s="584"/>
      <c r="AB68" s="586">
        <f t="shared" si="55"/>
        <v>0</v>
      </c>
      <c r="AC68" s="587"/>
      <c r="AD68" s="584"/>
      <c r="AE68" s="584">
        <f t="shared" si="56"/>
        <v>0</v>
      </c>
      <c r="AF68" s="585"/>
      <c r="AG68" s="584"/>
      <c r="AH68" s="586">
        <f t="shared" si="57"/>
        <v>0</v>
      </c>
      <c r="AI68" s="588">
        <f t="shared" si="58"/>
        <v>0</v>
      </c>
      <c r="AJ68" s="589">
        <f t="shared" si="58"/>
        <v>0</v>
      </c>
      <c r="AK68" s="590">
        <f t="shared" si="58"/>
        <v>0</v>
      </c>
    </row>
    <row r="69" spans="1:37" s="201" customFormat="1" ht="12.75">
      <c r="A69" s="507"/>
      <c r="B69" s="250"/>
      <c r="C69" s="520"/>
      <c r="D69" s="521"/>
      <c r="E69" s="525"/>
      <c r="F69" s="557"/>
      <c r="G69" s="201" t="s">
        <v>18</v>
      </c>
      <c r="H69" s="256" t="s">
        <v>305</v>
      </c>
      <c r="I69" s="256"/>
      <c r="J69" s="263"/>
      <c r="K69" s="558">
        <f aca="true" t="shared" si="59" ref="K69:AK69">+K70+K77+K84+K92</f>
        <v>0</v>
      </c>
      <c r="L69" s="559">
        <f t="shared" si="59"/>
        <v>0</v>
      </c>
      <c r="M69" s="559">
        <f t="shared" si="59"/>
        <v>0</v>
      </c>
      <c r="N69" s="559">
        <f t="shared" si="59"/>
        <v>0</v>
      </c>
      <c r="O69" s="559">
        <f t="shared" si="59"/>
        <v>0</v>
      </c>
      <c r="P69" s="561">
        <f t="shared" si="59"/>
        <v>0</v>
      </c>
      <c r="Q69" s="558">
        <f t="shared" si="59"/>
        <v>0</v>
      </c>
      <c r="R69" s="559">
        <f t="shared" si="59"/>
        <v>0</v>
      </c>
      <c r="S69" s="559">
        <f t="shared" si="59"/>
        <v>0</v>
      </c>
      <c r="T69" s="559">
        <f t="shared" si="59"/>
        <v>0</v>
      </c>
      <c r="U69" s="559">
        <f t="shared" si="59"/>
        <v>0</v>
      </c>
      <c r="V69" s="561">
        <f t="shared" si="59"/>
        <v>0</v>
      </c>
      <c r="W69" s="558">
        <f t="shared" si="59"/>
        <v>0</v>
      </c>
      <c r="X69" s="559">
        <f t="shared" si="59"/>
        <v>0</v>
      </c>
      <c r="Y69" s="559">
        <f t="shared" si="59"/>
        <v>0</v>
      </c>
      <c r="Z69" s="559">
        <f t="shared" si="59"/>
        <v>0</v>
      </c>
      <c r="AA69" s="559">
        <f t="shared" si="59"/>
        <v>0</v>
      </c>
      <c r="AB69" s="561">
        <f t="shared" si="59"/>
        <v>0</v>
      </c>
      <c r="AC69" s="558">
        <f t="shared" si="59"/>
        <v>0</v>
      </c>
      <c r="AD69" s="559">
        <f t="shared" si="59"/>
        <v>0</v>
      </c>
      <c r="AE69" s="559">
        <f t="shared" si="59"/>
        <v>0</v>
      </c>
      <c r="AF69" s="559">
        <f t="shared" si="59"/>
        <v>0</v>
      </c>
      <c r="AG69" s="559">
        <f t="shared" si="59"/>
        <v>0</v>
      </c>
      <c r="AH69" s="561">
        <f t="shared" si="59"/>
        <v>0</v>
      </c>
      <c r="AI69" s="558">
        <f t="shared" si="59"/>
        <v>0</v>
      </c>
      <c r="AJ69" s="559">
        <f t="shared" si="59"/>
        <v>0</v>
      </c>
      <c r="AK69" s="561">
        <f t="shared" si="59"/>
        <v>0</v>
      </c>
    </row>
    <row r="70" spans="1:37" s="201" customFormat="1" ht="12.75">
      <c r="A70" s="507"/>
      <c r="B70" s="250"/>
      <c r="C70" s="520"/>
      <c r="D70" s="521"/>
      <c r="E70" s="525"/>
      <c r="F70" s="551"/>
      <c r="G70" s="394"/>
      <c r="H70" s="391" t="s">
        <v>241</v>
      </c>
      <c r="I70" s="394" t="s">
        <v>306</v>
      </c>
      <c r="J70" s="392"/>
      <c r="K70" s="562">
        <f aca="true" t="shared" si="60" ref="K70:AK70">SUM(K71:K76)</f>
        <v>0</v>
      </c>
      <c r="L70" s="563">
        <f t="shared" si="60"/>
        <v>0</v>
      </c>
      <c r="M70" s="563">
        <f t="shared" si="60"/>
        <v>0</v>
      </c>
      <c r="N70" s="564">
        <f t="shared" si="60"/>
        <v>0</v>
      </c>
      <c r="O70" s="563">
        <f t="shared" si="60"/>
        <v>0</v>
      </c>
      <c r="P70" s="565">
        <f t="shared" si="60"/>
        <v>0</v>
      </c>
      <c r="Q70" s="562">
        <f t="shared" si="60"/>
        <v>0</v>
      </c>
      <c r="R70" s="563">
        <f t="shared" si="60"/>
        <v>0</v>
      </c>
      <c r="S70" s="563">
        <f t="shared" si="60"/>
        <v>0</v>
      </c>
      <c r="T70" s="564">
        <f t="shared" si="60"/>
        <v>0</v>
      </c>
      <c r="U70" s="563">
        <f t="shared" si="60"/>
        <v>0</v>
      </c>
      <c r="V70" s="565">
        <f t="shared" si="60"/>
        <v>0</v>
      </c>
      <c r="W70" s="562">
        <f t="shared" si="60"/>
        <v>0</v>
      </c>
      <c r="X70" s="563">
        <f t="shared" si="60"/>
        <v>0</v>
      </c>
      <c r="Y70" s="563">
        <f t="shared" si="60"/>
        <v>0</v>
      </c>
      <c r="Z70" s="564">
        <f t="shared" si="60"/>
        <v>0</v>
      </c>
      <c r="AA70" s="563">
        <f t="shared" si="60"/>
        <v>0</v>
      </c>
      <c r="AB70" s="565">
        <f t="shared" si="60"/>
        <v>0</v>
      </c>
      <c r="AC70" s="562">
        <f t="shared" si="60"/>
        <v>0</v>
      </c>
      <c r="AD70" s="563">
        <f t="shared" si="60"/>
        <v>0</v>
      </c>
      <c r="AE70" s="563">
        <f t="shared" si="60"/>
        <v>0</v>
      </c>
      <c r="AF70" s="564">
        <f t="shared" si="60"/>
        <v>0</v>
      </c>
      <c r="AG70" s="563">
        <f t="shared" si="60"/>
        <v>0</v>
      </c>
      <c r="AH70" s="565">
        <f t="shared" si="60"/>
        <v>0</v>
      </c>
      <c r="AI70" s="562">
        <f t="shared" si="60"/>
        <v>0</v>
      </c>
      <c r="AJ70" s="563">
        <f t="shared" si="60"/>
        <v>0</v>
      </c>
      <c r="AK70" s="565">
        <f t="shared" si="60"/>
        <v>0</v>
      </c>
    </row>
    <row r="71" spans="1:37" s="201" customFormat="1" ht="12.75">
      <c r="A71" s="507"/>
      <c r="B71" s="250"/>
      <c r="C71" s="520"/>
      <c r="D71" s="521"/>
      <c r="E71" s="525"/>
      <c r="F71" s="323"/>
      <c r="G71" s="323"/>
      <c r="H71" s="323"/>
      <c r="I71" s="242" t="s">
        <v>283</v>
      </c>
      <c r="J71" s="243"/>
      <c r="K71" s="549"/>
      <c r="L71" s="538"/>
      <c r="M71" s="538">
        <f aca="true" t="shared" si="61" ref="M71:M76">+K71+L71</f>
        <v>0</v>
      </c>
      <c r="N71" s="550"/>
      <c r="O71" s="538"/>
      <c r="P71" s="540">
        <f aca="true" t="shared" si="62" ref="P71:P76">+N71+O71</f>
        <v>0</v>
      </c>
      <c r="Q71" s="549"/>
      <c r="R71" s="538"/>
      <c r="S71" s="538">
        <f aca="true" t="shared" si="63" ref="S71:S76">+Q71+R71</f>
        <v>0</v>
      </c>
      <c r="T71" s="550"/>
      <c r="U71" s="538"/>
      <c r="V71" s="540">
        <f aca="true" t="shared" si="64" ref="V71:V76">+T71+U71</f>
        <v>0</v>
      </c>
      <c r="W71" s="549"/>
      <c r="X71" s="538"/>
      <c r="Y71" s="538">
        <f aca="true" t="shared" si="65" ref="Y71:Y76">+W71+X71</f>
        <v>0</v>
      </c>
      <c r="Z71" s="550"/>
      <c r="AA71" s="538"/>
      <c r="AB71" s="540">
        <f aca="true" t="shared" si="66" ref="AB71:AB76">+Z71+AA71</f>
        <v>0</v>
      </c>
      <c r="AC71" s="549"/>
      <c r="AD71" s="538"/>
      <c r="AE71" s="538">
        <f aca="true" t="shared" si="67" ref="AE71:AE76">+AC71+AD71</f>
        <v>0</v>
      </c>
      <c r="AF71" s="550"/>
      <c r="AG71" s="538"/>
      <c r="AH71" s="540">
        <f aca="true" t="shared" si="68" ref="AH71:AH76">+AF71+AG71</f>
        <v>0</v>
      </c>
      <c r="AI71" s="541">
        <f aca="true" t="shared" si="69" ref="AI71:AK76">+K71+N71+Q71+W71+AC71</f>
        <v>0</v>
      </c>
      <c r="AJ71" s="542">
        <f t="shared" si="69"/>
        <v>0</v>
      </c>
      <c r="AK71" s="543">
        <f t="shared" si="69"/>
        <v>0</v>
      </c>
    </row>
    <row r="72" spans="1:37" s="201" customFormat="1" ht="12.75">
      <c r="A72" s="507"/>
      <c r="B72" s="250"/>
      <c r="C72" s="520"/>
      <c r="D72" s="521"/>
      <c r="E72" s="525"/>
      <c r="F72" s="255"/>
      <c r="G72" s="255"/>
      <c r="H72" s="255"/>
      <c r="I72" s="242" t="s">
        <v>285</v>
      </c>
      <c r="J72" s="263"/>
      <c r="K72" s="549"/>
      <c r="L72" s="538"/>
      <c r="M72" s="538">
        <f t="shared" si="61"/>
        <v>0</v>
      </c>
      <c r="N72" s="550"/>
      <c r="O72" s="538"/>
      <c r="P72" s="540">
        <f t="shared" si="62"/>
        <v>0</v>
      </c>
      <c r="Q72" s="549"/>
      <c r="R72" s="538"/>
      <c r="S72" s="538">
        <f t="shared" si="63"/>
        <v>0</v>
      </c>
      <c r="T72" s="550"/>
      <c r="U72" s="538"/>
      <c r="V72" s="540">
        <f t="shared" si="64"/>
        <v>0</v>
      </c>
      <c r="W72" s="549"/>
      <c r="X72" s="538"/>
      <c r="Y72" s="538">
        <f t="shared" si="65"/>
        <v>0</v>
      </c>
      <c r="Z72" s="550"/>
      <c r="AA72" s="538"/>
      <c r="AB72" s="540">
        <f t="shared" si="66"/>
        <v>0</v>
      </c>
      <c r="AC72" s="549"/>
      <c r="AD72" s="538"/>
      <c r="AE72" s="538">
        <f t="shared" si="67"/>
        <v>0</v>
      </c>
      <c r="AF72" s="550"/>
      <c r="AG72" s="538"/>
      <c r="AH72" s="540">
        <f t="shared" si="68"/>
        <v>0</v>
      </c>
      <c r="AI72" s="541">
        <f t="shared" si="69"/>
        <v>0</v>
      </c>
      <c r="AJ72" s="542">
        <f t="shared" si="69"/>
        <v>0</v>
      </c>
      <c r="AK72" s="543">
        <f t="shared" si="69"/>
        <v>0</v>
      </c>
    </row>
    <row r="73" spans="1:37" s="201" customFormat="1" ht="12.75">
      <c r="A73" s="507"/>
      <c r="B73" s="250"/>
      <c r="C73" s="520"/>
      <c r="D73" s="521"/>
      <c r="E73" s="525"/>
      <c r="F73" s="323"/>
      <c r="G73" s="323"/>
      <c r="H73" s="323"/>
      <c r="I73" s="242" t="s">
        <v>287</v>
      </c>
      <c r="J73" s="243"/>
      <c r="K73" s="549"/>
      <c r="L73" s="538"/>
      <c r="M73" s="538">
        <f t="shared" si="61"/>
        <v>0</v>
      </c>
      <c r="N73" s="550"/>
      <c r="O73" s="538"/>
      <c r="P73" s="540">
        <f t="shared" si="62"/>
        <v>0</v>
      </c>
      <c r="Q73" s="549"/>
      <c r="R73" s="538"/>
      <c r="S73" s="538">
        <f t="shared" si="63"/>
        <v>0</v>
      </c>
      <c r="T73" s="550"/>
      <c r="U73" s="538"/>
      <c r="V73" s="540">
        <f t="shared" si="64"/>
        <v>0</v>
      </c>
      <c r="W73" s="549"/>
      <c r="X73" s="538"/>
      <c r="Y73" s="538">
        <f t="shared" si="65"/>
        <v>0</v>
      </c>
      <c r="Z73" s="550"/>
      <c r="AA73" s="538"/>
      <c r="AB73" s="540">
        <f t="shared" si="66"/>
        <v>0</v>
      </c>
      <c r="AC73" s="549"/>
      <c r="AD73" s="538"/>
      <c r="AE73" s="538">
        <f t="shared" si="67"/>
        <v>0</v>
      </c>
      <c r="AF73" s="550"/>
      <c r="AG73" s="538"/>
      <c r="AH73" s="540">
        <f t="shared" si="68"/>
        <v>0</v>
      </c>
      <c r="AI73" s="541">
        <f t="shared" si="69"/>
        <v>0</v>
      </c>
      <c r="AJ73" s="542">
        <f t="shared" si="69"/>
        <v>0</v>
      </c>
      <c r="AK73" s="543">
        <f t="shared" si="69"/>
        <v>0</v>
      </c>
    </row>
    <row r="74" spans="1:37" s="201" customFormat="1" ht="12.75">
      <c r="A74" s="507"/>
      <c r="B74" s="250"/>
      <c r="C74" s="520"/>
      <c r="D74" s="521"/>
      <c r="E74" s="525"/>
      <c r="F74" s="323"/>
      <c r="G74" s="323"/>
      <c r="H74" s="323"/>
      <c r="I74" s="242" t="s">
        <v>288</v>
      </c>
      <c r="J74" s="243"/>
      <c r="K74" s="549"/>
      <c r="L74" s="538"/>
      <c r="M74" s="538">
        <f t="shared" si="61"/>
        <v>0</v>
      </c>
      <c r="N74" s="550"/>
      <c r="O74" s="538"/>
      <c r="P74" s="540">
        <f t="shared" si="62"/>
        <v>0</v>
      </c>
      <c r="Q74" s="549"/>
      <c r="R74" s="538"/>
      <c r="S74" s="538">
        <f t="shared" si="63"/>
        <v>0</v>
      </c>
      <c r="T74" s="550"/>
      <c r="U74" s="538"/>
      <c r="V74" s="540">
        <f t="shared" si="64"/>
        <v>0</v>
      </c>
      <c r="W74" s="549"/>
      <c r="X74" s="538"/>
      <c r="Y74" s="538">
        <f t="shared" si="65"/>
        <v>0</v>
      </c>
      <c r="Z74" s="550"/>
      <c r="AA74" s="538"/>
      <c r="AB74" s="540">
        <f t="shared" si="66"/>
        <v>0</v>
      </c>
      <c r="AC74" s="549"/>
      <c r="AD74" s="538"/>
      <c r="AE74" s="538">
        <f t="shared" si="67"/>
        <v>0</v>
      </c>
      <c r="AF74" s="550"/>
      <c r="AG74" s="538"/>
      <c r="AH74" s="540">
        <f t="shared" si="68"/>
        <v>0</v>
      </c>
      <c r="AI74" s="541">
        <f t="shared" si="69"/>
        <v>0</v>
      </c>
      <c r="AJ74" s="542">
        <f t="shared" si="69"/>
        <v>0</v>
      </c>
      <c r="AK74" s="543">
        <f t="shared" si="69"/>
        <v>0</v>
      </c>
    </row>
    <row r="75" spans="1:37" s="201" customFormat="1" ht="12.75">
      <c r="A75" s="507"/>
      <c r="B75" s="250"/>
      <c r="C75" s="520"/>
      <c r="D75" s="521"/>
      <c r="E75" s="525"/>
      <c r="F75" s="323"/>
      <c r="G75" s="323"/>
      <c r="H75" s="323"/>
      <c r="I75" s="242" t="s">
        <v>289</v>
      </c>
      <c r="J75" s="243"/>
      <c r="K75" s="549"/>
      <c r="L75" s="538"/>
      <c r="M75" s="538">
        <f t="shared" si="61"/>
        <v>0</v>
      </c>
      <c r="N75" s="550"/>
      <c r="O75" s="538"/>
      <c r="P75" s="540">
        <f t="shared" si="62"/>
        <v>0</v>
      </c>
      <c r="Q75" s="549"/>
      <c r="R75" s="538"/>
      <c r="S75" s="538">
        <f t="shared" si="63"/>
        <v>0</v>
      </c>
      <c r="T75" s="550"/>
      <c r="U75" s="538"/>
      <c r="V75" s="540">
        <f t="shared" si="64"/>
        <v>0</v>
      </c>
      <c r="W75" s="549"/>
      <c r="X75" s="538"/>
      <c r="Y75" s="538">
        <f t="shared" si="65"/>
        <v>0</v>
      </c>
      <c r="Z75" s="550"/>
      <c r="AA75" s="538"/>
      <c r="AB75" s="540">
        <f t="shared" si="66"/>
        <v>0</v>
      </c>
      <c r="AC75" s="549"/>
      <c r="AD75" s="538"/>
      <c r="AE75" s="538">
        <f t="shared" si="67"/>
        <v>0</v>
      </c>
      <c r="AF75" s="550"/>
      <c r="AG75" s="538"/>
      <c r="AH75" s="540">
        <f t="shared" si="68"/>
        <v>0</v>
      </c>
      <c r="AI75" s="541">
        <f>+K75+N75+Q75+W75+AC75</f>
        <v>0</v>
      </c>
      <c r="AJ75" s="542">
        <f>+L75+O75+R75+X75+AD75</f>
        <v>0</v>
      </c>
      <c r="AK75" s="543">
        <f>+M75+P75+S75+Y75+AE75</f>
        <v>0</v>
      </c>
    </row>
    <row r="76" spans="1:37" s="201" customFormat="1" ht="12.75">
      <c r="A76" s="507"/>
      <c r="B76" s="250"/>
      <c r="C76" s="520"/>
      <c r="D76" s="521"/>
      <c r="E76" s="525"/>
      <c r="F76" s="323"/>
      <c r="G76" s="323"/>
      <c r="H76" s="323"/>
      <c r="I76" s="242" t="s">
        <v>290</v>
      </c>
      <c r="J76" s="243"/>
      <c r="K76" s="549"/>
      <c r="L76" s="538"/>
      <c r="M76" s="538">
        <f t="shared" si="61"/>
        <v>0</v>
      </c>
      <c r="N76" s="550"/>
      <c r="O76" s="538"/>
      <c r="P76" s="540">
        <f t="shared" si="62"/>
        <v>0</v>
      </c>
      <c r="Q76" s="549"/>
      <c r="R76" s="538"/>
      <c r="S76" s="538">
        <f t="shared" si="63"/>
        <v>0</v>
      </c>
      <c r="T76" s="550"/>
      <c r="U76" s="538"/>
      <c r="V76" s="540">
        <f t="shared" si="64"/>
        <v>0</v>
      </c>
      <c r="W76" s="549"/>
      <c r="X76" s="538"/>
      <c r="Y76" s="538">
        <f t="shared" si="65"/>
        <v>0</v>
      </c>
      <c r="Z76" s="550"/>
      <c r="AA76" s="538"/>
      <c r="AB76" s="540">
        <f t="shared" si="66"/>
        <v>0</v>
      </c>
      <c r="AC76" s="549"/>
      <c r="AD76" s="538"/>
      <c r="AE76" s="538">
        <f t="shared" si="67"/>
        <v>0</v>
      </c>
      <c r="AF76" s="550"/>
      <c r="AG76" s="538"/>
      <c r="AH76" s="540">
        <f t="shared" si="68"/>
        <v>0</v>
      </c>
      <c r="AI76" s="541">
        <f t="shared" si="69"/>
        <v>0</v>
      </c>
      <c r="AJ76" s="542">
        <f t="shared" si="69"/>
        <v>0</v>
      </c>
      <c r="AK76" s="543">
        <f t="shared" si="69"/>
        <v>0</v>
      </c>
    </row>
    <row r="77" spans="1:37" s="201" customFormat="1" ht="12.75">
      <c r="A77" s="507"/>
      <c r="B77" s="250"/>
      <c r="C77" s="520"/>
      <c r="D77" s="521"/>
      <c r="E77" s="525"/>
      <c r="F77" s="573"/>
      <c r="G77" s="573"/>
      <c r="H77" s="391" t="s">
        <v>241</v>
      </c>
      <c r="I77" s="394" t="s">
        <v>307</v>
      </c>
      <c r="J77" s="392"/>
      <c r="K77" s="562">
        <f aca="true" t="shared" si="70" ref="K77:AK77">SUM(K78:K83)</f>
        <v>0</v>
      </c>
      <c r="L77" s="563">
        <f t="shared" si="70"/>
        <v>0</v>
      </c>
      <c r="M77" s="563">
        <f t="shared" si="70"/>
        <v>0</v>
      </c>
      <c r="N77" s="564">
        <f t="shared" si="70"/>
        <v>0</v>
      </c>
      <c r="O77" s="563">
        <f t="shared" si="70"/>
        <v>0</v>
      </c>
      <c r="P77" s="565">
        <f t="shared" si="70"/>
        <v>0</v>
      </c>
      <c r="Q77" s="562">
        <f t="shared" si="70"/>
        <v>0</v>
      </c>
      <c r="R77" s="563">
        <f t="shared" si="70"/>
        <v>0</v>
      </c>
      <c r="S77" s="563">
        <f t="shared" si="70"/>
        <v>0</v>
      </c>
      <c r="T77" s="564">
        <f t="shared" si="70"/>
        <v>0</v>
      </c>
      <c r="U77" s="563">
        <f t="shared" si="70"/>
        <v>0</v>
      </c>
      <c r="V77" s="565">
        <f t="shared" si="70"/>
        <v>0</v>
      </c>
      <c r="W77" s="562">
        <f t="shared" si="70"/>
        <v>0</v>
      </c>
      <c r="X77" s="563">
        <f t="shared" si="70"/>
        <v>0</v>
      </c>
      <c r="Y77" s="563">
        <f t="shared" si="70"/>
        <v>0</v>
      </c>
      <c r="Z77" s="564">
        <f t="shared" si="70"/>
        <v>0</v>
      </c>
      <c r="AA77" s="563">
        <f t="shared" si="70"/>
        <v>0</v>
      </c>
      <c r="AB77" s="565">
        <f t="shared" si="70"/>
        <v>0</v>
      </c>
      <c r="AC77" s="562">
        <f t="shared" si="70"/>
        <v>0</v>
      </c>
      <c r="AD77" s="563">
        <f t="shared" si="70"/>
        <v>0</v>
      </c>
      <c r="AE77" s="563">
        <f t="shared" si="70"/>
        <v>0</v>
      </c>
      <c r="AF77" s="564">
        <f t="shared" si="70"/>
        <v>0</v>
      </c>
      <c r="AG77" s="563">
        <f t="shared" si="70"/>
        <v>0</v>
      </c>
      <c r="AH77" s="565">
        <f t="shared" si="70"/>
        <v>0</v>
      </c>
      <c r="AI77" s="562">
        <f t="shared" si="70"/>
        <v>0</v>
      </c>
      <c r="AJ77" s="563">
        <f t="shared" si="70"/>
        <v>0</v>
      </c>
      <c r="AK77" s="565">
        <f t="shared" si="70"/>
        <v>0</v>
      </c>
    </row>
    <row r="78" spans="1:37" s="201" customFormat="1" ht="12.75">
      <c r="A78" s="507"/>
      <c r="B78" s="250"/>
      <c r="C78" s="520"/>
      <c r="D78" s="521"/>
      <c r="E78" s="525"/>
      <c r="F78" s="242"/>
      <c r="G78" s="242"/>
      <c r="H78" s="242"/>
      <c r="I78" s="242" t="s">
        <v>283</v>
      </c>
      <c r="J78" s="243"/>
      <c r="K78" s="549"/>
      <c r="L78" s="538"/>
      <c r="M78" s="538">
        <f aca="true" t="shared" si="71" ref="M78:M83">+K78+L78</f>
        <v>0</v>
      </c>
      <c r="N78" s="550"/>
      <c r="O78" s="538"/>
      <c r="P78" s="540">
        <f aca="true" t="shared" si="72" ref="P78:P83">+N78+O78</f>
        <v>0</v>
      </c>
      <c r="Q78" s="549"/>
      <c r="R78" s="538"/>
      <c r="S78" s="538">
        <f aca="true" t="shared" si="73" ref="S78:S83">+Q78+R78</f>
        <v>0</v>
      </c>
      <c r="T78" s="550"/>
      <c r="U78" s="538"/>
      <c r="V78" s="540">
        <f aca="true" t="shared" si="74" ref="V78:V83">+T78+U78</f>
        <v>0</v>
      </c>
      <c r="W78" s="549"/>
      <c r="X78" s="538"/>
      <c r="Y78" s="538">
        <f aca="true" t="shared" si="75" ref="Y78:Y83">+W78+X78</f>
        <v>0</v>
      </c>
      <c r="Z78" s="550"/>
      <c r="AA78" s="538"/>
      <c r="AB78" s="540">
        <f aca="true" t="shared" si="76" ref="AB78:AB83">+Z78+AA78</f>
        <v>0</v>
      </c>
      <c r="AC78" s="549"/>
      <c r="AD78" s="538"/>
      <c r="AE78" s="538">
        <f aca="true" t="shared" si="77" ref="AE78:AE83">+AC78+AD78</f>
        <v>0</v>
      </c>
      <c r="AF78" s="550"/>
      <c r="AG78" s="538"/>
      <c r="AH78" s="540">
        <f aca="true" t="shared" si="78" ref="AH78:AH83">+AF78+AG78</f>
        <v>0</v>
      </c>
      <c r="AI78" s="541">
        <f aca="true" t="shared" si="79" ref="AI78:AK83">+K78+N78+Q78+W78+AC78</f>
        <v>0</v>
      </c>
      <c r="AJ78" s="542">
        <f t="shared" si="79"/>
        <v>0</v>
      </c>
      <c r="AK78" s="543">
        <f t="shared" si="79"/>
        <v>0</v>
      </c>
    </row>
    <row r="79" spans="1:37" s="201" customFormat="1" ht="12.75">
      <c r="A79" s="507"/>
      <c r="B79" s="250"/>
      <c r="C79" s="520"/>
      <c r="D79" s="521"/>
      <c r="E79" s="525"/>
      <c r="F79" s="242"/>
      <c r="G79" s="242"/>
      <c r="H79" s="242"/>
      <c r="I79" s="242" t="s">
        <v>285</v>
      </c>
      <c r="J79" s="243"/>
      <c r="K79" s="549"/>
      <c r="L79" s="538"/>
      <c r="M79" s="538">
        <f t="shared" si="71"/>
        <v>0</v>
      </c>
      <c r="N79" s="550"/>
      <c r="O79" s="538"/>
      <c r="P79" s="540">
        <f t="shared" si="72"/>
        <v>0</v>
      </c>
      <c r="Q79" s="549"/>
      <c r="R79" s="538"/>
      <c r="S79" s="538">
        <f t="shared" si="73"/>
        <v>0</v>
      </c>
      <c r="T79" s="550"/>
      <c r="U79" s="538"/>
      <c r="V79" s="540">
        <f t="shared" si="74"/>
        <v>0</v>
      </c>
      <c r="W79" s="549"/>
      <c r="X79" s="538"/>
      <c r="Y79" s="538">
        <f t="shared" si="75"/>
        <v>0</v>
      </c>
      <c r="Z79" s="550"/>
      <c r="AA79" s="538"/>
      <c r="AB79" s="540">
        <f t="shared" si="76"/>
        <v>0</v>
      </c>
      <c r="AC79" s="549"/>
      <c r="AD79" s="538"/>
      <c r="AE79" s="538">
        <f t="shared" si="77"/>
        <v>0</v>
      </c>
      <c r="AF79" s="550"/>
      <c r="AG79" s="538"/>
      <c r="AH79" s="540">
        <f t="shared" si="78"/>
        <v>0</v>
      </c>
      <c r="AI79" s="541">
        <f t="shared" si="79"/>
        <v>0</v>
      </c>
      <c r="AJ79" s="542">
        <f t="shared" si="79"/>
        <v>0</v>
      </c>
      <c r="AK79" s="543">
        <f t="shared" si="79"/>
        <v>0</v>
      </c>
    </row>
    <row r="80" spans="1:37" s="201" customFormat="1" ht="12.75">
      <c r="A80" s="507"/>
      <c r="B80" s="250"/>
      <c r="C80" s="520"/>
      <c r="D80" s="521"/>
      <c r="E80" s="525"/>
      <c r="F80" s="242"/>
      <c r="G80" s="242"/>
      <c r="H80" s="242"/>
      <c r="I80" s="242" t="s">
        <v>287</v>
      </c>
      <c r="J80" s="243"/>
      <c r="K80" s="549"/>
      <c r="L80" s="538"/>
      <c r="M80" s="538">
        <f t="shared" si="71"/>
        <v>0</v>
      </c>
      <c r="N80" s="550"/>
      <c r="O80" s="538"/>
      <c r="P80" s="540">
        <f t="shared" si="72"/>
        <v>0</v>
      </c>
      <c r="Q80" s="549"/>
      <c r="R80" s="538"/>
      <c r="S80" s="538">
        <f t="shared" si="73"/>
        <v>0</v>
      </c>
      <c r="T80" s="550"/>
      <c r="U80" s="538"/>
      <c r="V80" s="540">
        <f t="shared" si="74"/>
        <v>0</v>
      </c>
      <c r="W80" s="549"/>
      <c r="X80" s="538"/>
      <c r="Y80" s="538">
        <f t="shared" si="75"/>
        <v>0</v>
      </c>
      <c r="Z80" s="550"/>
      <c r="AA80" s="538"/>
      <c r="AB80" s="540">
        <f t="shared" si="76"/>
        <v>0</v>
      </c>
      <c r="AC80" s="549"/>
      <c r="AD80" s="538"/>
      <c r="AE80" s="538">
        <f t="shared" si="77"/>
        <v>0</v>
      </c>
      <c r="AF80" s="550"/>
      <c r="AG80" s="538"/>
      <c r="AH80" s="540">
        <f t="shared" si="78"/>
        <v>0</v>
      </c>
      <c r="AI80" s="541">
        <f t="shared" si="79"/>
        <v>0</v>
      </c>
      <c r="AJ80" s="542">
        <f t="shared" si="79"/>
        <v>0</v>
      </c>
      <c r="AK80" s="543">
        <f t="shared" si="79"/>
        <v>0</v>
      </c>
    </row>
    <row r="81" spans="1:37" s="201" customFormat="1" ht="12.75">
      <c r="A81" s="507"/>
      <c r="B81" s="250"/>
      <c r="C81" s="520"/>
      <c r="D81" s="521"/>
      <c r="E81" s="525"/>
      <c r="F81" s="242"/>
      <c r="G81" s="242"/>
      <c r="H81" s="242"/>
      <c r="I81" s="242" t="s">
        <v>288</v>
      </c>
      <c r="J81" s="243"/>
      <c r="K81" s="549"/>
      <c r="L81" s="538"/>
      <c r="M81" s="538">
        <f t="shared" si="71"/>
        <v>0</v>
      </c>
      <c r="N81" s="550"/>
      <c r="O81" s="538"/>
      <c r="P81" s="540">
        <f t="shared" si="72"/>
        <v>0</v>
      </c>
      <c r="Q81" s="549"/>
      <c r="R81" s="538"/>
      <c r="S81" s="538">
        <f t="shared" si="73"/>
        <v>0</v>
      </c>
      <c r="T81" s="550"/>
      <c r="U81" s="538"/>
      <c r="V81" s="540">
        <f t="shared" si="74"/>
        <v>0</v>
      </c>
      <c r="W81" s="549"/>
      <c r="X81" s="538"/>
      <c r="Y81" s="538">
        <f t="shared" si="75"/>
        <v>0</v>
      </c>
      <c r="Z81" s="550"/>
      <c r="AA81" s="538"/>
      <c r="AB81" s="540">
        <f t="shared" si="76"/>
        <v>0</v>
      </c>
      <c r="AC81" s="549"/>
      <c r="AD81" s="538"/>
      <c r="AE81" s="538">
        <f t="shared" si="77"/>
        <v>0</v>
      </c>
      <c r="AF81" s="550"/>
      <c r="AG81" s="538"/>
      <c r="AH81" s="540">
        <f t="shared" si="78"/>
        <v>0</v>
      </c>
      <c r="AI81" s="541">
        <f t="shared" si="79"/>
        <v>0</v>
      </c>
      <c r="AJ81" s="542">
        <f t="shared" si="79"/>
        <v>0</v>
      </c>
      <c r="AK81" s="543">
        <f t="shared" si="79"/>
        <v>0</v>
      </c>
    </row>
    <row r="82" spans="1:37" s="201" customFormat="1" ht="12.75">
      <c r="A82" s="507"/>
      <c r="B82" s="250"/>
      <c r="C82" s="520"/>
      <c r="D82" s="521"/>
      <c r="E82" s="525"/>
      <c r="F82" s="242"/>
      <c r="G82" s="242"/>
      <c r="H82" s="242"/>
      <c r="I82" s="242" t="s">
        <v>289</v>
      </c>
      <c r="J82" s="243"/>
      <c r="K82" s="549"/>
      <c r="L82" s="538"/>
      <c r="M82" s="538">
        <f t="shared" si="71"/>
        <v>0</v>
      </c>
      <c r="N82" s="550"/>
      <c r="O82" s="538"/>
      <c r="P82" s="540">
        <f t="shared" si="72"/>
        <v>0</v>
      </c>
      <c r="Q82" s="549"/>
      <c r="R82" s="538"/>
      <c r="S82" s="538">
        <f t="shared" si="73"/>
        <v>0</v>
      </c>
      <c r="T82" s="550"/>
      <c r="U82" s="538"/>
      <c r="V82" s="540">
        <f t="shared" si="74"/>
        <v>0</v>
      </c>
      <c r="W82" s="549"/>
      <c r="X82" s="538"/>
      <c r="Y82" s="538">
        <f t="shared" si="75"/>
        <v>0</v>
      </c>
      <c r="Z82" s="550"/>
      <c r="AA82" s="538"/>
      <c r="AB82" s="540">
        <f t="shared" si="76"/>
        <v>0</v>
      </c>
      <c r="AC82" s="549"/>
      <c r="AD82" s="538"/>
      <c r="AE82" s="538">
        <f t="shared" si="77"/>
        <v>0</v>
      </c>
      <c r="AF82" s="550"/>
      <c r="AG82" s="538"/>
      <c r="AH82" s="540">
        <f t="shared" si="78"/>
        <v>0</v>
      </c>
      <c r="AI82" s="541">
        <f>+K82+N82+Q82+W82+AC82</f>
        <v>0</v>
      </c>
      <c r="AJ82" s="542">
        <f>+L82+O82+R82+X82+AD82</f>
        <v>0</v>
      </c>
      <c r="AK82" s="543">
        <f>+M82+P82+S82+Y82+AE82</f>
        <v>0</v>
      </c>
    </row>
    <row r="83" spans="1:37" s="201" customFormat="1" ht="12.75">
      <c r="A83" s="507"/>
      <c r="B83" s="250"/>
      <c r="C83" s="520"/>
      <c r="D83" s="521"/>
      <c r="E83" s="525"/>
      <c r="F83" s="242"/>
      <c r="G83" s="242"/>
      <c r="H83" s="242"/>
      <c r="I83" s="242" t="s">
        <v>290</v>
      </c>
      <c r="J83" s="243"/>
      <c r="K83" s="549"/>
      <c r="L83" s="538"/>
      <c r="M83" s="538">
        <f t="shared" si="71"/>
        <v>0</v>
      </c>
      <c r="N83" s="550"/>
      <c r="O83" s="538"/>
      <c r="P83" s="540">
        <f t="shared" si="72"/>
        <v>0</v>
      </c>
      <c r="Q83" s="549"/>
      <c r="R83" s="538"/>
      <c r="S83" s="538">
        <f t="shared" si="73"/>
        <v>0</v>
      </c>
      <c r="T83" s="550"/>
      <c r="U83" s="538"/>
      <c r="V83" s="540">
        <f t="shared" si="74"/>
        <v>0</v>
      </c>
      <c r="W83" s="549"/>
      <c r="X83" s="538"/>
      <c r="Y83" s="538">
        <f t="shared" si="75"/>
        <v>0</v>
      </c>
      <c r="Z83" s="550"/>
      <c r="AA83" s="538"/>
      <c r="AB83" s="540">
        <f t="shared" si="76"/>
        <v>0</v>
      </c>
      <c r="AC83" s="549"/>
      <c r="AD83" s="538"/>
      <c r="AE83" s="538">
        <f t="shared" si="77"/>
        <v>0</v>
      </c>
      <c r="AF83" s="550"/>
      <c r="AG83" s="538"/>
      <c r="AH83" s="540">
        <f t="shared" si="78"/>
        <v>0</v>
      </c>
      <c r="AI83" s="541">
        <f t="shared" si="79"/>
        <v>0</v>
      </c>
      <c r="AJ83" s="542">
        <f t="shared" si="79"/>
        <v>0</v>
      </c>
      <c r="AK83" s="543">
        <f t="shared" si="79"/>
        <v>0</v>
      </c>
    </row>
    <row r="84" spans="1:37" s="201" customFormat="1" ht="12.75">
      <c r="A84" s="507"/>
      <c r="B84" s="250"/>
      <c r="C84" s="520"/>
      <c r="D84" s="521"/>
      <c r="E84" s="525"/>
      <c r="F84" s="573"/>
      <c r="G84" s="573"/>
      <c r="H84" s="391" t="s">
        <v>241</v>
      </c>
      <c r="I84" s="394" t="s">
        <v>308</v>
      </c>
      <c r="J84" s="392"/>
      <c r="K84" s="562">
        <f aca="true" t="shared" si="80" ref="K84:AK84">SUM(K85:K90)</f>
        <v>0</v>
      </c>
      <c r="L84" s="563">
        <f t="shared" si="80"/>
        <v>0</v>
      </c>
      <c r="M84" s="563">
        <f t="shared" si="80"/>
        <v>0</v>
      </c>
      <c r="N84" s="564">
        <f t="shared" si="80"/>
        <v>0</v>
      </c>
      <c r="O84" s="563">
        <f t="shared" si="80"/>
        <v>0</v>
      </c>
      <c r="P84" s="565">
        <f t="shared" si="80"/>
        <v>0</v>
      </c>
      <c r="Q84" s="562">
        <f t="shared" si="80"/>
        <v>0</v>
      </c>
      <c r="R84" s="563">
        <f t="shared" si="80"/>
        <v>0</v>
      </c>
      <c r="S84" s="563">
        <f t="shared" si="80"/>
        <v>0</v>
      </c>
      <c r="T84" s="564">
        <f t="shared" si="80"/>
        <v>0</v>
      </c>
      <c r="U84" s="563">
        <f t="shared" si="80"/>
        <v>0</v>
      </c>
      <c r="V84" s="565">
        <f t="shared" si="80"/>
        <v>0</v>
      </c>
      <c r="W84" s="562">
        <f t="shared" si="80"/>
        <v>0</v>
      </c>
      <c r="X84" s="563">
        <f t="shared" si="80"/>
        <v>0</v>
      </c>
      <c r="Y84" s="563">
        <f t="shared" si="80"/>
        <v>0</v>
      </c>
      <c r="Z84" s="564">
        <f t="shared" si="80"/>
        <v>0</v>
      </c>
      <c r="AA84" s="563">
        <f t="shared" si="80"/>
        <v>0</v>
      </c>
      <c r="AB84" s="565">
        <f t="shared" si="80"/>
        <v>0</v>
      </c>
      <c r="AC84" s="562">
        <f t="shared" si="80"/>
        <v>0</v>
      </c>
      <c r="AD84" s="563">
        <f t="shared" si="80"/>
        <v>0</v>
      </c>
      <c r="AE84" s="563">
        <f t="shared" si="80"/>
        <v>0</v>
      </c>
      <c r="AF84" s="564">
        <f t="shared" si="80"/>
        <v>0</v>
      </c>
      <c r="AG84" s="563">
        <f t="shared" si="80"/>
        <v>0</v>
      </c>
      <c r="AH84" s="565">
        <f t="shared" si="80"/>
        <v>0</v>
      </c>
      <c r="AI84" s="562">
        <f t="shared" si="80"/>
        <v>0</v>
      </c>
      <c r="AJ84" s="563">
        <f t="shared" si="80"/>
        <v>0</v>
      </c>
      <c r="AK84" s="565">
        <f t="shared" si="80"/>
        <v>0</v>
      </c>
    </row>
    <row r="85" spans="1:37" s="201" customFormat="1" ht="12.75">
      <c r="A85" s="507"/>
      <c r="B85" s="250"/>
      <c r="C85" s="520"/>
      <c r="D85" s="521"/>
      <c r="E85" s="525"/>
      <c r="F85" s="323"/>
      <c r="G85" s="323"/>
      <c r="H85" s="323"/>
      <c r="I85" s="242" t="s">
        <v>283</v>
      </c>
      <c r="J85" s="243"/>
      <c r="K85" s="549"/>
      <c r="L85" s="538"/>
      <c r="M85" s="538">
        <f aca="true" t="shared" si="81" ref="M85:M90">+K85+L85</f>
        <v>0</v>
      </c>
      <c r="N85" s="550"/>
      <c r="O85" s="538"/>
      <c r="P85" s="540">
        <f aca="true" t="shared" si="82" ref="P85:P90">+N85+O85</f>
        <v>0</v>
      </c>
      <c r="Q85" s="549"/>
      <c r="R85" s="538"/>
      <c r="S85" s="538">
        <f aca="true" t="shared" si="83" ref="S85:S90">+Q85+R85</f>
        <v>0</v>
      </c>
      <c r="T85" s="550"/>
      <c r="U85" s="538"/>
      <c r="V85" s="540">
        <f aca="true" t="shared" si="84" ref="V85:V90">+T85+U85</f>
        <v>0</v>
      </c>
      <c r="W85" s="549"/>
      <c r="X85" s="538"/>
      <c r="Y85" s="538">
        <f aca="true" t="shared" si="85" ref="Y85:Y90">+W85+X85</f>
        <v>0</v>
      </c>
      <c r="Z85" s="550"/>
      <c r="AA85" s="538"/>
      <c r="AB85" s="540">
        <f aca="true" t="shared" si="86" ref="AB85:AB90">+Z85+AA85</f>
        <v>0</v>
      </c>
      <c r="AC85" s="549"/>
      <c r="AD85" s="538"/>
      <c r="AE85" s="538">
        <f aca="true" t="shared" si="87" ref="AE85:AE90">+AC85+AD85</f>
        <v>0</v>
      </c>
      <c r="AF85" s="550"/>
      <c r="AG85" s="538"/>
      <c r="AH85" s="540">
        <f aca="true" t="shared" si="88" ref="AH85:AH90">+AF85+AG85</f>
        <v>0</v>
      </c>
      <c r="AI85" s="541">
        <f aca="true" t="shared" si="89" ref="AI85:AK90">+K85+N85+Q85+W85+AC85</f>
        <v>0</v>
      </c>
      <c r="AJ85" s="542">
        <f t="shared" si="89"/>
        <v>0</v>
      </c>
      <c r="AK85" s="543">
        <f t="shared" si="89"/>
        <v>0</v>
      </c>
    </row>
    <row r="86" spans="1:37" s="201" customFormat="1" ht="12.75">
      <c r="A86" s="507"/>
      <c r="B86" s="250"/>
      <c r="C86" s="520"/>
      <c r="D86" s="521"/>
      <c r="E86" s="525"/>
      <c r="F86" s="323"/>
      <c r="G86" s="323"/>
      <c r="H86" s="323"/>
      <c r="I86" s="242" t="s">
        <v>285</v>
      </c>
      <c r="J86" s="243"/>
      <c r="K86" s="549"/>
      <c r="L86" s="538"/>
      <c r="M86" s="538">
        <f t="shared" si="81"/>
        <v>0</v>
      </c>
      <c r="N86" s="550"/>
      <c r="O86" s="538"/>
      <c r="P86" s="540">
        <f t="shared" si="82"/>
        <v>0</v>
      </c>
      <c r="Q86" s="549"/>
      <c r="R86" s="538"/>
      <c r="S86" s="538">
        <f t="shared" si="83"/>
        <v>0</v>
      </c>
      <c r="T86" s="550"/>
      <c r="U86" s="538"/>
      <c r="V86" s="540">
        <f t="shared" si="84"/>
        <v>0</v>
      </c>
      <c r="W86" s="549"/>
      <c r="X86" s="538"/>
      <c r="Y86" s="538">
        <f t="shared" si="85"/>
        <v>0</v>
      </c>
      <c r="Z86" s="550"/>
      <c r="AA86" s="538"/>
      <c r="AB86" s="540">
        <f t="shared" si="86"/>
        <v>0</v>
      </c>
      <c r="AC86" s="549"/>
      <c r="AD86" s="538"/>
      <c r="AE86" s="538">
        <f t="shared" si="87"/>
        <v>0</v>
      </c>
      <c r="AF86" s="550"/>
      <c r="AG86" s="538"/>
      <c r="AH86" s="540">
        <f t="shared" si="88"/>
        <v>0</v>
      </c>
      <c r="AI86" s="541">
        <f t="shared" si="89"/>
        <v>0</v>
      </c>
      <c r="AJ86" s="542">
        <f t="shared" si="89"/>
        <v>0</v>
      </c>
      <c r="AK86" s="543">
        <f t="shared" si="89"/>
        <v>0</v>
      </c>
    </row>
    <row r="87" spans="1:37" s="201" customFormat="1" ht="12.75">
      <c r="A87" s="507"/>
      <c r="B87" s="250"/>
      <c r="C87" s="520"/>
      <c r="D87" s="521"/>
      <c r="E87" s="525"/>
      <c r="F87" s="323"/>
      <c r="G87" s="323"/>
      <c r="H87" s="323"/>
      <c r="I87" s="242" t="s">
        <v>287</v>
      </c>
      <c r="J87" s="243"/>
      <c r="K87" s="549"/>
      <c r="L87" s="538"/>
      <c r="M87" s="538">
        <f t="shared" si="81"/>
        <v>0</v>
      </c>
      <c r="N87" s="550"/>
      <c r="O87" s="538"/>
      <c r="P87" s="540">
        <f t="shared" si="82"/>
        <v>0</v>
      </c>
      <c r="Q87" s="549"/>
      <c r="R87" s="538"/>
      <c r="S87" s="538">
        <f t="shared" si="83"/>
        <v>0</v>
      </c>
      <c r="T87" s="550"/>
      <c r="U87" s="538"/>
      <c r="V87" s="540">
        <f t="shared" si="84"/>
        <v>0</v>
      </c>
      <c r="W87" s="549"/>
      <c r="X87" s="538"/>
      <c r="Y87" s="538">
        <f t="shared" si="85"/>
        <v>0</v>
      </c>
      <c r="Z87" s="550"/>
      <c r="AA87" s="538"/>
      <c r="AB87" s="540">
        <f t="shared" si="86"/>
        <v>0</v>
      </c>
      <c r="AC87" s="549"/>
      <c r="AD87" s="538"/>
      <c r="AE87" s="538">
        <f t="shared" si="87"/>
        <v>0</v>
      </c>
      <c r="AF87" s="550"/>
      <c r="AG87" s="538"/>
      <c r="AH87" s="540">
        <f t="shared" si="88"/>
        <v>0</v>
      </c>
      <c r="AI87" s="541">
        <f t="shared" si="89"/>
        <v>0</v>
      </c>
      <c r="AJ87" s="542">
        <f t="shared" si="89"/>
        <v>0</v>
      </c>
      <c r="AK87" s="543">
        <f t="shared" si="89"/>
        <v>0</v>
      </c>
    </row>
    <row r="88" spans="1:37" s="201" customFormat="1" ht="12.75">
      <c r="A88" s="507"/>
      <c r="B88" s="250"/>
      <c r="C88" s="520"/>
      <c r="D88" s="521"/>
      <c r="E88" s="525"/>
      <c r="F88" s="323"/>
      <c r="G88" s="323"/>
      <c r="H88" s="323"/>
      <c r="I88" s="242" t="s">
        <v>288</v>
      </c>
      <c r="J88" s="243"/>
      <c r="K88" s="549"/>
      <c r="L88" s="538"/>
      <c r="M88" s="538">
        <f t="shared" si="81"/>
        <v>0</v>
      </c>
      <c r="N88" s="550"/>
      <c r="O88" s="538"/>
      <c r="P88" s="540">
        <f t="shared" si="82"/>
        <v>0</v>
      </c>
      <c r="Q88" s="549"/>
      <c r="R88" s="538"/>
      <c r="S88" s="538">
        <f t="shared" si="83"/>
        <v>0</v>
      </c>
      <c r="T88" s="550"/>
      <c r="U88" s="538"/>
      <c r="V88" s="540">
        <f t="shared" si="84"/>
        <v>0</v>
      </c>
      <c r="W88" s="549"/>
      <c r="X88" s="538"/>
      <c r="Y88" s="538">
        <f t="shared" si="85"/>
        <v>0</v>
      </c>
      <c r="Z88" s="550"/>
      <c r="AA88" s="538"/>
      <c r="AB88" s="540">
        <f t="shared" si="86"/>
        <v>0</v>
      </c>
      <c r="AC88" s="549"/>
      <c r="AD88" s="538"/>
      <c r="AE88" s="538">
        <f t="shared" si="87"/>
        <v>0</v>
      </c>
      <c r="AF88" s="550"/>
      <c r="AG88" s="538"/>
      <c r="AH88" s="540">
        <f t="shared" si="88"/>
        <v>0</v>
      </c>
      <c r="AI88" s="541">
        <f t="shared" si="89"/>
        <v>0</v>
      </c>
      <c r="AJ88" s="542">
        <f t="shared" si="89"/>
        <v>0</v>
      </c>
      <c r="AK88" s="543">
        <f t="shared" si="89"/>
        <v>0</v>
      </c>
    </row>
    <row r="89" spans="1:37" s="201" customFormat="1" ht="12.75">
      <c r="A89" s="507"/>
      <c r="B89" s="250"/>
      <c r="C89" s="520"/>
      <c r="D89" s="521"/>
      <c r="E89" s="525"/>
      <c r="F89" s="323"/>
      <c r="G89" s="323"/>
      <c r="H89" s="323"/>
      <c r="I89" s="242" t="s">
        <v>289</v>
      </c>
      <c r="J89" s="243"/>
      <c r="K89" s="549"/>
      <c r="L89" s="538"/>
      <c r="M89" s="538">
        <f t="shared" si="81"/>
        <v>0</v>
      </c>
      <c r="N89" s="550"/>
      <c r="O89" s="538"/>
      <c r="P89" s="540">
        <f t="shared" si="82"/>
        <v>0</v>
      </c>
      <c r="Q89" s="549"/>
      <c r="R89" s="538"/>
      <c r="S89" s="538">
        <f t="shared" si="83"/>
        <v>0</v>
      </c>
      <c r="T89" s="550"/>
      <c r="U89" s="538"/>
      <c r="V89" s="540">
        <f t="shared" si="84"/>
        <v>0</v>
      </c>
      <c r="W89" s="549"/>
      <c r="X89" s="538"/>
      <c r="Y89" s="538">
        <f t="shared" si="85"/>
        <v>0</v>
      </c>
      <c r="Z89" s="550"/>
      <c r="AA89" s="538"/>
      <c r="AB89" s="540">
        <f t="shared" si="86"/>
        <v>0</v>
      </c>
      <c r="AC89" s="549"/>
      <c r="AD89" s="538"/>
      <c r="AE89" s="538">
        <f t="shared" si="87"/>
        <v>0</v>
      </c>
      <c r="AF89" s="550"/>
      <c r="AG89" s="538"/>
      <c r="AH89" s="540">
        <f t="shared" si="88"/>
        <v>0</v>
      </c>
      <c r="AI89" s="541">
        <f>+K89+N89+Q89+W89+AC89</f>
        <v>0</v>
      </c>
      <c r="AJ89" s="542">
        <f>+L89+O89+R89+X89+AD89</f>
        <v>0</v>
      </c>
      <c r="AK89" s="543">
        <f>+M89+P89+S89+Y89+AE89</f>
        <v>0</v>
      </c>
    </row>
    <row r="90" spans="1:37" s="201" customFormat="1" ht="12.75">
      <c r="A90" s="507"/>
      <c r="B90" s="250"/>
      <c r="C90" s="520"/>
      <c r="D90" s="521"/>
      <c r="E90" s="525"/>
      <c r="F90" s="323"/>
      <c r="G90" s="323"/>
      <c r="H90" s="323"/>
      <c r="I90" s="242" t="s">
        <v>290</v>
      </c>
      <c r="J90" s="243"/>
      <c r="K90" s="549"/>
      <c r="L90" s="538"/>
      <c r="M90" s="538">
        <f t="shared" si="81"/>
        <v>0</v>
      </c>
      <c r="N90" s="550"/>
      <c r="O90" s="538"/>
      <c r="P90" s="540">
        <f t="shared" si="82"/>
        <v>0</v>
      </c>
      <c r="Q90" s="549"/>
      <c r="R90" s="538"/>
      <c r="S90" s="538">
        <f t="shared" si="83"/>
        <v>0</v>
      </c>
      <c r="T90" s="550"/>
      <c r="U90" s="538"/>
      <c r="V90" s="540">
        <f t="shared" si="84"/>
        <v>0</v>
      </c>
      <c r="W90" s="549"/>
      <c r="X90" s="538"/>
      <c r="Y90" s="538">
        <f t="shared" si="85"/>
        <v>0</v>
      </c>
      <c r="Z90" s="550"/>
      <c r="AA90" s="538"/>
      <c r="AB90" s="540">
        <f t="shared" si="86"/>
        <v>0</v>
      </c>
      <c r="AC90" s="549"/>
      <c r="AD90" s="538"/>
      <c r="AE90" s="538">
        <f t="shared" si="87"/>
        <v>0</v>
      </c>
      <c r="AF90" s="550"/>
      <c r="AG90" s="538"/>
      <c r="AH90" s="540">
        <f t="shared" si="88"/>
        <v>0</v>
      </c>
      <c r="AI90" s="541">
        <f t="shared" si="89"/>
        <v>0</v>
      </c>
      <c r="AJ90" s="542">
        <f t="shared" si="89"/>
        <v>0</v>
      </c>
      <c r="AK90" s="543">
        <f t="shared" si="89"/>
        <v>0</v>
      </c>
    </row>
    <row r="91" spans="1:37" s="201" customFormat="1" ht="12.75">
      <c r="A91" s="507"/>
      <c r="B91" s="250"/>
      <c r="C91" s="520"/>
      <c r="D91" s="521"/>
      <c r="E91" s="525"/>
      <c r="F91" s="551"/>
      <c r="G91" s="573"/>
      <c r="H91" s="391" t="s">
        <v>241</v>
      </c>
      <c r="I91" s="394" t="s">
        <v>309</v>
      </c>
      <c r="J91" s="392"/>
      <c r="K91" s="591"/>
      <c r="L91" s="592"/>
      <c r="M91" s="592"/>
      <c r="N91" s="593"/>
      <c r="O91" s="592"/>
      <c r="P91" s="594"/>
      <c r="Q91" s="591"/>
      <c r="R91" s="592"/>
      <c r="S91" s="592"/>
      <c r="T91" s="593"/>
      <c r="U91" s="592"/>
      <c r="V91" s="594"/>
      <c r="W91" s="591"/>
      <c r="X91" s="592"/>
      <c r="Y91" s="592"/>
      <c r="Z91" s="593"/>
      <c r="AA91" s="592"/>
      <c r="AB91" s="594"/>
      <c r="AC91" s="591"/>
      <c r="AD91" s="592"/>
      <c r="AE91" s="592"/>
      <c r="AF91" s="593"/>
      <c r="AG91" s="592"/>
      <c r="AH91" s="594"/>
      <c r="AI91" s="591"/>
      <c r="AJ91" s="592"/>
      <c r="AK91" s="594"/>
    </row>
    <row r="92" spans="1:37" s="201" customFormat="1" ht="12.75">
      <c r="A92" s="507"/>
      <c r="B92" s="250"/>
      <c r="C92" s="520"/>
      <c r="D92" s="521"/>
      <c r="E92" s="525"/>
      <c r="F92" s="557"/>
      <c r="G92" s="513"/>
      <c r="H92" s="255"/>
      <c r="I92" s="256" t="s">
        <v>310</v>
      </c>
      <c r="J92" s="263"/>
      <c r="K92" s="595">
        <f aca="true" t="shared" si="90" ref="K92:AK92">SUM(K93:K98)</f>
        <v>0</v>
      </c>
      <c r="L92" s="596">
        <f t="shared" si="90"/>
        <v>0</v>
      </c>
      <c r="M92" s="596">
        <f t="shared" si="90"/>
        <v>0</v>
      </c>
      <c r="N92" s="597">
        <f t="shared" si="90"/>
        <v>0</v>
      </c>
      <c r="O92" s="596">
        <f t="shared" si="90"/>
        <v>0</v>
      </c>
      <c r="P92" s="598">
        <f t="shared" si="90"/>
        <v>0</v>
      </c>
      <c r="Q92" s="595">
        <f t="shared" si="90"/>
        <v>0</v>
      </c>
      <c r="R92" s="596">
        <f t="shared" si="90"/>
        <v>0</v>
      </c>
      <c r="S92" s="596">
        <f t="shared" si="90"/>
        <v>0</v>
      </c>
      <c r="T92" s="597">
        <f t="shared" si="90"/>
        <v>0</v>
      </c>
      <c r="U92" s="596">
        <f t="shared" si="90"/>
        <v>0</v>
      </c>
      <c r="V92" s="598">
        <f t="shared" si="90"/>
        <v>0</v>
      </c>
      <c r="W92" s="595">
        <f t="shared" si="90"/>
        <v>0</v>
      </c>
      <c r="X92" s="596">
        <f t="shared" si="90"/>
        <v>0</v>
      </c>
      <c r="Y92" s="596">
        <f t="shared" si="90"/>
        <v>0</v>
      </c>
      <c r="Z92" s="597">
        <f t="shared" si="90"/>
        <v>0</v>
      </c>
      <c r="AA92" s="596">
        <f t="shared" si="90"/>
        <v>0</v>
      </c>
      <c r="AB92" s="598">
        <f t="shared" si="90"/>
        <v>0</v>
      </c>
      <c r="AC92" s="595">
        <f t="shared" si="90"/>
        <v>0</v>
      </c>
      <c r="AD92" s="596">
        <f t="shared" si="90"/>
        <v>0</v>
      </c>
      <c r="AE92" s="596">
        <f t="shared" si="90"/>
        <v>0</v>
      </c>
      <c r="AF92" s="597">
        <f t="shared" si="90"/>
        <v>0</v>
      </c>
      <c r="AG92" s="596">
        <f t="shared" si="90"/>
        <v>0</v>
      </c>
      <c r="AH92" s="598">
        <f t="shared" si="90"/>
        <v>0</v>
      </c>
      <c r="AI92" s="595">
        <f t="shared" si="90"/>
        <v>0</v>
      </c>
      <c r="AJ92" s="596">
        <f t="shared" si="90"/>
        <v>0</v>
      </c>
      <c r="AK92" s="598">
        <f t="shared" si="90"/>
        <v>0</v>
      </c>
    </row>
    <row r="93" spans="1:37" s="201" customFormat="1" ht="12.75">
      <c r="A93" s="507"/>
      <c r="B93" s="250"/>
      <c r="C93" s="520"/>
      <c r="D93" s="521"/>
      <c r="E93" s="525"/>
      <c r="F93" s="323"/>
      <c r="G93" s="323"/>
      <c r="H93" s="323"/>
      <c r="I93" s="242" t="s">
        <v>283</v>
      </c>
      <c r="J93" s="243"/>
      <c r="K93" s="549"/>
      <c r="L93" s="538"/>
      <c r="M93" s="538">
        <f aca="true" t="shared" si="91" ref="M93:M98">+K93+L93</f>
        <v>0</v>
      </c>
      <c r="N93" s="550"/>
      <c r="O93" s="538"/>
      <c r="P93" s="540">
        <f aca="true" t="shared" si="92" ref="P93:P98">+N93+O93</f>
        <v>0</v>
      </c>
      <c r="Q93" s="549"/>
      <c r="R93" s="538"/>
      <c r="S93" s="538">
        <f aca="true" t="shared" si="93" ref="S93:S98">+Q93+R93</f>
        <v>0</v>
      </c>
      <c r="T93" s="550"/>
      <c r="U93" s="538"/>
      <c r="V93" s="540">
        <f aca="true" t="shared" si="94" ref="V93:V98">+T93+U93</f>
        <v>0</v>
      </c>
      <c r="W93" s="549"/>
      <c r="X93" s="538"/>
      <c r="Y93" s="538">
        <f aca="true" t="shared" si="95" ref="Y93:Y98">+W93+X93</f>
        <v>0</v>
      </c>
      <c r="Z93" s="550"/>
      <c r="AA93" s="538"/>
      <c r="AB93" s="540">
        <f aca="true" t="shared" si="96" ref="AB93:AB98">+Z93+AA93</f>
        <v>0</v>
      </c>
      <c r="AC93" s="549"/>
      <c r="AD93" s="538"/>
      <c r="AE93" s="538">
        <f aca="true" t="shared" si="97" ref="AE93:AE98">+AC93+AD93</f>
        <v>0</v>
      </c>
      <c r="AF93" s="550"/>
      <c r="AG93" s="538"/>
      <c r="AH93" s="540">
        <f aca="true" t="shared" si="98" ref="AH93:AH98">+AF93+AG93</f>
        <v>0</v>
      </c>
      <c r="AI93" s="541">
        <f aca="true" t="shared" si="99" ref="AI93:AK98">+K93+N93+Q93+W93+AC93</f>
        <v>0</v>
      </c>
      <c r="AJ93" s="542">
        <f t="shared" si="99"/>
        <v>0</v>
      </c>
      <c r="AK93" s="543">
        <f t="shared" si="99"/>
        <v>0</v>
      </c>
    </row>
    <row r="94" spans="1:37" s="201" customFormat="1" ht="12.75">
      <c r="A94" s="507"/>
      <c r="B94" s="250"/>
      <c r="C94" s="520"/>
      <c r="D94" s="521"/>
      <c r="E94" s="525"/>
      <c r="F94" s="323"/>
      <c r="G94" s="323"/>
      <c r="H94" s="323"/>
      <c r="I94" s="242" t="s">
        <v>285</v>
      </c>
      <c r="J94" s="243"/>
      <c r="K94" s="549"/>
      <c r="L94" s="538"/>
      <c r="M94" s="538">
        <f t="shared" si="91"/>
        <v>0</v>
      </c>
      <c r="N94" s="550"/>
      <c r="O94" s="538"/>
      <c r="P94" s="540">
        <f t="shared" si="92"/>
        <v>0</v>
      </c>
      <c r="Q94" s="549"/>
      <c r="R94" s="538"/>
      <c r="S94" s="538">
        <f t="shared" si="93"/>
        <v>0</v>
      </c>
      <c r="T94" s="550"/>
      <c r="U94" s="538"/>
      <c r="V94" s="540">
        <f t="shared" si="94"/>
        <v>0</v>
      </c>
      <c r="W94" s="549"/>
      <c r="X94" s="538"/>
      <c r="Y94" s="538">
        <f t="shared" si="95"/>
        <v>0</v>
      </c>
      <c r="Z94" s="550"/>
      <c r="AA94" s="538"/>
      <c r="AB94" s="540">
        <f t="shared" si="96"/>
        <v>0</v>
      </c>
      <c r="AC94" s="549"/>
      <c r="AD94" s="538"/>
      <c r="AE94" s="538">
        <f t="shared" si="97"/>
        <v>0</v>
      </c>
      <c r="AF94" s="550"/>
      <c r="AG94" s="538"/>
      <c r="AH94" s="540">
        <f t="shared" si="98"/>
        <v>0</v>
      </c>
      <c r="AI94" s="541">
        <f t="shared" si="99"/>
        <v>0</v>
      </c>
      <c r="AJ94" s="542">
        <f t="shared" si="99"/>
        <v>0</v>
      </c>
      <c r="AK94" s="543">
        <f t="shared" si="99"/>
        <v>0</v>
      </c>
    </row>
    <row r="95" spans="1:37" s="201" customFormat="1" ht="12.75">
      <c r="A95" s="507"/>
      <c r="B95" s="250"/>
      <c r="C95" s="520"/>
      <c r="D95" s="521"/>
      <c r="E95" s="525"/>
      <c r="F95" s="323"/>
      <c r="G95" s="323"/>
      <c r="H95" s="323"/>
      <c r="I95" s="242" t="s">
        <v>287</v>
      </c>
      <c r="J95" s="243"/>
      <c r="K95" s="549"/>
      <c r="L95" s="538"/>
      <c r="M95" s="538">
        <f t="shared" si="91"/>
        <v>0</v>
      </c>
      <c r="N95" s="550"/>
      <c r="O95" s="538"/>
      <c r="P95" s="540">
        <f t="shared" si="92"/>
        <v>0</v>
      </c>
      <c r="Q95" s="549"/>
      <c r="R95" s="538"/>
      <c r="S95" s="538">
        <f t="shared" si="93"/>
        <v>0</v>
      </c>
      <c r="T95" s="550"/>
      <c r="U95" s="538"/>
      <c r="V95" s="540">
        <f t="shared" si="94"/>
        <v>0</v>
      </c>
      <c r="W95" s="549"/>
      <c r="X95" s="538"/>
      <c r="Y95" s="538">
        <f t="shared" si="95"/>
        <v>0</v>
      </c>
      <c r="Z95" s="550"/>
      <c r="AA95" s="538"/>
      <c r="AB95" s="540">
        <f t="shared" si="96"/>
        <v>0</v>
      </c>
      <c r="AC95" s="549"/>
      <c r="AD95" s="538"/>
      <c r="AE95" s="538">
        <f t="shared" si="97"/>
        <v>0</v>
      </c>
      <c r="AF95" s="550"/>
      <c r="AG95" s="538"/>
      <c r="AH95" s="540">
        <f t="shared" si="98"/>
        <v>0</v>
      </c>
      <c r="AI95" s="541">
        <f t="shared" si="99"/>
        <v>0</v>
      </c>
      <c r="AJ95" s="542">
        <f t="shared" si="99"/>
        <v>0</v>
      </c>
      <c r="AK95" s="543">
        <f t="shared" si="99"/>
        <v>0</v>
      </c>
    </row>
    <row r="96" spans="1:37" s="201" customFormat="1" ht="12.75">
      <c r="A96" s="507"/>
      <c r="B96" s="250"/>
      <c r="C96" s="520"/>
      <c r="D96" s="521"/>
      <c r="E96" s="525"/>
      <c r="F96" s="323"/>
      <c r="G96" s="323"/>
      <c r="H96" s="323"/>
      <c r="I96" s="242" t="s">
        <v>288</v>
      </c>
      <c r="J96" s="243"/>
      <c r="K96" s="549"/>
      <c r="L96" s="538"/>
      <c r="M96" s="538">
        <f t="shared" si="91"/>
        <v>0</v>
      </c>
      <c r="N96" s="550"/>
      <c r="O96" s="538"/>
      <c r="P96" s="540">
        <f t="shared" si="92"/>
        <v>0</v>
      </c>
      <c r="Q96" s="549"/>
      <c r="R96" s="538"/>
      <c r="S96" s="538">
        <f t="shared" si="93"/>
        <v>0</v>
      </c>
      <c r="T96" s="550"/>
      <c r="U96" s="538"/>
      <c r="V96" s="540">
        <f t="shared" si="94"/>
        <v>0</v>
      </c>
      <c r="W96" s="549"/>
      <c r="X96" s="538"/>
      <c r="Y96" s="538">
        <f t="shared" si="95"/>
        <v>0</v>
      </c>
      <c r="Z96" s="550"/>
      <c r="AA96" s="538"/>
      <c r="AB96" s="540">
        <f t="shared" si="96"/>
        <v>0</v>
      </c>
      <c r="AC96" s="549"/>
      <c r="AD96" s="538"/>
      <c r="AE96" s="538">
        <f t="shared" si="97"/>
        <v>0</v>
      </c>
      <c r="AF96" s="550"/>
      <c r="AG96" s="538"/>
      <c r="AH96" s="540">
        <f t="shared" si="98"/>
        <v>0</v>
      </c>
      <c r="AI96" s="541">
        <f t="shared" si="99"/>
        <v>0</v>
      </c>
      <c r="AJ96" s="542">
        <f t="shared" si="99"/>
        <v>0</v>
      </c>
      <c r="AK96" s="543">
        <f t="shared" si="99"/>
        <v>0</v>
      </c>
    </row>
    <row r="97" spans="1:37" s="201" customFormat="1" ht="12.75">
      <c r="A97" s="507"/>
      <c r="B97" s="250"/>
      <c r="C97" s="520"/>
      <c r="D97" s="521"/>
      <c r="E97" s="525"/>
      <c r="F97" s="323"/>
      <c r="G97" s="323"/>
      <c r="H97" s="323"/>
      <c r="I97" s="242" t="s">
        <v>289</v>
      </c>
      <c r="J97" s="243"/>
      <c r="K97" s="549"/>
      <c r="L97" s="538"/>
      <c r="M97" s="538">
        <f t="shared" si="91"/>
        <v>0</v>
      </c>
      <c r="N97" s="550"/>
      <c r="O97" s="538"/>
      <c r="P97" s="540">
        <f t="shared" si="92"/>
        <v>0</v>
      </c>
      <c r="Q97" s="549"/>
      <c r="R97" s="538"/>
      <c r="S97" s="538">
        <f t="shared" si="93"/>
        <v>0</v>
      </c>
      <c r="T97" s="550"/>
      <c r="U97" s="538"/>
      <c r="V97" s="540">
        <f t="shared" si="94"/>
        <v>0</v>
      </c>
      <c r="W97" s="549"/>
      <c r="X97" s="538"/>
      <c r="Y97" s="538">
        <f t="shared" si="95"/>
        <v>0</v>
      </c>
      <c r="Z97" s="550"/>
      <c r="AA97" s="538"/>
      <c r="AB97" s="540">
        <f t="shared" si="96"/>
        <v>0</v>
      </c>
      <c r="AC97" s="549"/>
      <c r="AD97" s="538"/>
      <c r="AE97" s="538">
        <f t="shared" si="97"/>
        <v>0</v>
      </c>
      <c r="AF97" s="550"/>
      <c r="AG97" s="538"/>
      <c r="AH97" s="540">
        <f t="shared" si="98"/>
        <v>0</v>
      </c>
      <c r="AI97" s="541">
        <f>+K97+N97+Q97+W97+AC97</f>
        <v>0</v>
      </c>
      <c r="AJ97" s="542">
        <f>+L97+O97+R97+X97+AD97</f>
        <v>0</v>
      </c>
      <c r="AK97" s="543">
        <f>+M97+P97+S97+Y97+AE97</f>
        <v>0</v>
      </c>
    </row>
    <row r="98" spans="1:37" s="201" customFormat="1" ht="12.75">
      <c r="A98" s="507"/>
      <c r="B98" s="250"/>
      <c r="C98" s="520"/>
      <c r="D98" s="521"/>
      <c r="E98" s="525"/>
      <c r="F98" s="323"/>
      <c r="G98" s="323"/>
      <c r="H98" s="323"/>
      <c r="I98" s="242" t="s">
        <v>290</v>
      </c>
      <c r="J98" s="243"/>
      <c r="K98" s="549"/>
      <c r="L98" s="538"/>
      <c r="M98" s="538">
        <f t="shared" si="91"/>
        <v>0</v>
      </c>
      <c r="N98" s="550"/>
      <c r="O98" s="538"/>
      <c r="P98" s="540">
        <f t="shared" si="92"/>
        <v>0</v>
      </c>
      <c r="Q98" s="549"/>
      <c r="R98" s="538"/>
      <c r="S98" s="538">
        <f t="shared" si="93"/>
        <v>0</v>
      </c>
      <c r="T98" s="550"/>
      <c r="U98" s="538"/>
      <c r="V98" s="540">
        <f t="shared" si="94"/>
        <v>0</v>
      </c>
      <c r="W98" s="549"/>
      <c r="X98" s="538"/>
      <c r="Y98" s="538">
        <f t="shared" si="95"/>
        <v>0</v>
      </c>
      <c r="Z98" s="550"/>
      <c r="AA98" s="538"/>
      <c r="AB98" s="540">
        <f t="shared" si="96"/>
        <v>0</v>
      </c>
      <c r="AC98" s="549"/>
      <c r="AD98" s="538"/>
      <c r="AE98" s="538">
        <f t="shared" si="97"/>
        <v>0</v>
      </c>
      <c r="AF98" s="550"/>
      <c r="AG98" s="538"/>
      <c r="AH98" s="540">
        <f t="shared" si="98"/>
        <v>0</v>
      </c>
      <c r="AI98" s="541">
        <f t="shared" si="99"/>
        <v>0</v>
      </c>
      <c r="AJ98" s="542">
        <f t="shared" si="99"/>
        <v>0</v>
      </c>
      <c r="AK98" s="543">
        <f t="shared" si="99"/>
        <v>0</v>
      </c>
    </row>
    <row r="99" spans="1:37" s="201" customFormat="1" ht="12.75">
      <c r="A99" s="507"/>
      <c r="B99" s="250"/>
      <c r="C99" s="520"/>
      <c r="D99" s="521"/>
      <c r="E99" s="525"/>
      <c r="F99" s="551"/>
      <c r="G99" s="394" t="s">
        <v>22</v>
      </c>
      <c r="H99" s="394" t="s">
        <v>311</v>
      </c>
      <c r="I99" s="573"/>
      <c r="J99" s="392"/>
      <c r="K99" s="553"/>
      <c r="L99" s="554"/>
      <c r="M99" s="554"/>
      <c r="N99" s="555"/>
      <c r="O99" s="554"/>
      <c r="P99" s="556"/>
      <c r="Q99" s="553"/>
      <c r="R99" s="554"/>
      <c r="S99" s="554"/>
      <c r="T99" s="555"/>
      <c r="U99" s="554"/>
      <c r="V99" s="556"/>
      <c r="W99" s="553"/>
      <c r="X99" s="554"/>
      <c r="Y99" s="554"/>
      <c r="Z99" s="555"/>
      <c r="AA99" s="554"/>
      <c r="AB99" s="556"/>
      <c r="AC99" s="553"/>
      <c r="AD99" s="554"/>
      <c r="AE99" s="554"/>
      <c r="AF99" s="555"/>
      <c r="AG99" s="554"/>
      <c r="AH99" s="556"/>
      <c r="AI99" s="553"/>
      <c r="AJ99" s="554"/>
      <c r="AK99" s="556"/>
    </row>
    <row r="100" spans="1:37" s="201" customFormat="1" ht="12.75">
      <c r="A100" s="507"/>
      <c r="B100" s="250"/>
      <c r="C100" s="520"/>
      <c r="D100" s="521"/>
      <c r="E100" s="525"/>
      <c r="F100" s="513"/>
      <c r="H100" s="256" t="s">
        <v>312</v>
      </c>
      <c r="I100" s="513"/>
      <c r="J100" s="432"/>
      <c r="K100" s="558">
        <f aca="true" t="shared" si="100" ref="K100:AK100">SUM(K101:K106)</f>
        <v>2</v>
      </c>
      <c r="L100" s="559">
        <f t="shared" si="100"/>
        <v>2</v>
      </c>
      <c r="M100" s="559">
        <f t="shared" si="100"/>
        <v>4</v>
      </c>
      <c r="N100" s="560">
        <f t="shared" si="100"/>
        <v>0</v>
      </c>
      <c r="O100" s="559">
        <f t="shared" si="100"/>
        <v>0</v>
      </c>
      <c r="P100" s="561">
        <f t="shared" si="100"/>
        <v>0</v>
      </c>
      <c r="Q100" s="558">
        <f t="shared" si="100"/>
        <v>1</v>
      </c>
      <c r="R100" s="559">
        <f t="shared" si="100"/>
        <v>3</v>
      </c>
      <c r="S100" s="559">
        <f t="shared" si="100"/>
        <v>4</v>
      </c>
      <c r="T100" s="560">
        <f t="shared" si="100"/>
        <v>0</v>
      </c>
      <c r="U100" s="559">
        <f t="shared" si="100"/>
        <v>0</v>
      </c>
      <c r="V100" s="561">
        <f t="shared" si="100"/>
        <v>0</v>
      </c>
      <c r="W100" s="558">
        <f t="shared" si="100"/>
        <v>1</v>
      </c>
      <c r="X100" s="559">
        <f t="shared" si="100"/>
        <v>3</v>
      </c>
      <c r="Y100" s="559">
        <f t="shared" si="100"/>
        <v>4</v>
      </c>
      <c r="Z100" s="560">
        <f t="shared" si="100"/>
        <v>0</v>
      </c>
      <c r="AA100" s="559">
        <f t="shared" si="100"/>
        <v>0</v>
      </c>
      <c r="AB100" s="561">
        <f t="shared" si="100"/>
        <v>0</v>
      </c>
      <c r="AC100" s="558">
        <f t="shared" si="100"/>
        <v>1</v>
      </c>
      <c r="AD100" s="559">
        <f t="shared" si="100"/>
        <v>3</v>
      </c>
      <c r="AE100" s="559">
        <f t="shared" si="100"/>
        <v>4</v>
      </c>
      <c r="AF100" s="560">
        <f t="shared" si="100"/>
        <v>0</v>
      </c>
      <c r="AG100" s="559">
        <f t="shared" si="100"/>
        <v>0</v>
      </c>
      <c r="AH100" s="561">
        <f t="shared" si="100"/>
        <v>0</v>
      </c>
      <c r="AI100" s="558">
        <f t="shared" si="100"/>
        <v>5</v>
      </c>
      <c r="AJ100" s="559">
        <f t="shared" si="100"/>
        <v>11</v>
      </c>
      <c r="AK100" s="561">
        <f t="shared" si="100"/>
        <v>16</v>
      </c>
    </row>
    <row r="101" spans="1:37" s="201" customFormat="1" ht="12.75">
      <c r="A101" s="507"/>
      <c r="B101" s="250"/>
      <c r="C101" s="520"/>
      <c r="D101" s="521"/>
      <c r="E101" s="525"/>
      <c r="F101" s="242"/>
      <c r="G101" s="242"/>
      <c r="H101" s="242" t="s">
        <v>283</v>
      </c>
      <c r="I101" s="242"/>
      <c r="J101" s="243"/>
      <c r="K101" s="566"/>
      <c r="L101" s="567"/>
      <c r="M101" s="538">
        <f aca="true" t="shared" si="101" ref="M101:M106">+K101+L101</f>
        <v>0</v>
      </c>
      <c r="N101" s="550"/>
      <c r="O101" s="538"/>
      <c r="P101" s="540">
        <f aca="true" t="shared" si="102" ref="P101:P106">+N101+O101</f>
        <v>0</v>
      </c>
      <c r="Q101" s="566"/>
      <c r="R101" s="567"/>
      <c r="S101" s="538">
        <f aca="true" t="shared" si="103" ref="S101:S106">+Q101+R101</f>
        <v>0</v>
      </c>
      <c r="T101" s="550"/>
      <c r="U101" s="538"/>
      <c r="V101" s="540">
        <f aca="true" t="shared" si="104" ref="V101:V106">+T101+U101</f>
        <v>0</v>
      </c>
      <c r="W101" s="566"/>
      <c r="X101" s="567"/>
      <c r="Y101" s="538">
        <f aca="true" t="shared" si="105" ref="Y101:Y106">+W101+X101</f>
        <v>0</v>
      </c>
      <c r="Z101" s="550"/>
      <c r="AA101" s="538"/>
      <c r="AB101" s="540">
        <f aca="true" t="shared" si="106" ref="AB101:AB106">+Z101+AA101</f>
        <v>0</v>
      </c>
      <c r="AC101" s="566"/>
      <c r="AD101" s="567"/>
      <c r="AE101" s="538">
        <f aca="true" t="shared" si="107" ref="AE101:AE106">+AC101+AD101</f>
        <v>0</v>
      </c>
      <c r="AF101" s="550"/>
      <c r="AG101" s="538"/>
      <c r="AH101" s="540">
        <f aca="true" t="shared" si="108" ref="AH101:AH106">+AF101+AG101</f>
        <v>0</v>
      </c>
      <c r="AI101" s="541">
        <f aca="true" t="shared" si="109" ref="AI101:AK106">+K101+N101+Q101+W101+AC101</f>
        <v>0</v>
      </c>
      <c r="AJ101" s="542">
        <f t="shared" si="109"/>
        <v>0</v>
      </c>
      <c r="AK101" s="543">
        <f t="shared" si="109"/>
        <v>0</v>
      </c>
    </row>
    <row r="102" spans="1:37" s="201" customFormat="1" ht="12.75">
      <c r="A102" s="507"/>
      <c r="B102" s="250"/>
      <c r="C102" s="520"/>
      <c r="D102" s="521"/>
      <c r="E102" s="525"/>
      <c r="F102" s="242"/>
      <c r="G102" s="242"/>
      <c r="H102" s="242" t="s">
        <v>285</v>
      </c>
      <c r="I102" s="242"/>
      <c r="J102" s="243"/>
      <c r="K102" s="566"/>
      <c r="L102" s="567"/>
      <c r="M102" s="538">
        <f t="shared" si="101"/>
        <v>0</v>
      </c>
      <c r="N102" s="550"/>
      <c r="O102" s="538"/>
      <c r="P102" s="540">
        <f t="shared" si="102"/>
        <v>0</v>
      </c>
      <c r="Q102" s="566"/>
      <c r="R102" s="567"/>
      <c r="S102" s="538">
        <f t="shared" si="103"/>
        <v>0</v>
      </c>
      <c r="T102" s="550"/>
      <c r="U102" s="538"/>
      <c r="V102" s="540">
        <f t="shared" si="104"/>
        <v>0</v>
      </c>
      <c r="W102" s="566"/>
      <c r="X102" s="567"/>
      <c r="Y102" s="538">
        <f t="shared" si="105"/>
        <v>0</v>
      </c>
      <c r="Z102" s="550"/>
      <c r="AA102" s="538"/>
      <c r="AB102" s="540">
        <f t="shared" si="106"/>
        <v>0</v>
      </c>
      <c r="AC102" s="566"/>
      <c r="AD102" s="567"/>
      <c r="AE102" s="538">
        <f t="shared" si="107"/>
        <v>0</v>
      </c>
      <c r="AF102" s="550"/>
      <c r="AG102" s="538"/>
      <c r="AH102" s="540">
        <f t="shared" si="108"/>
        <v>0</v>
      </c>
      <c r="AI102" s="541">
        <f t="shared" si="109"/>
        <v>0</v>
      </c>
      <c r="AJ102" s="542">
        <f t="shared" si="109"/>
        <v>0</v>
      </c>
      <c r="AK102" s="543">
        <f t="shared" si="109"/>
        <v>0</v>
      </c>
    </row>
    <row r="103" spans="1:37" s="201" customFormat="1" ht="12.75">
      <c r="A103" s="507"/>
      <c r="B103" s="250"/>
      <c r="C103" s="520"/>
      <c r="D103" s="521"/>
      <c r="E103" s="525"/>
      <c r="F103" s="242"/>
      <c r="G103" s="242"/>
      <c r="H103" s="242" t="s">
        <v>287</v>
      </c>
      <c r="I103" s="242"/>
      <c r="J103" s="243"/>
      <c r="K103" s="566">
        <v>1</v>
      </c>
      <c r="L103" s="567">
        <v>1</v>
      </c>
      <c r="M103" s="538">
        <f t="shared" si="101"/>
        <v>2</v>
      </c>
      <c r="N103" s="550"/>
      <c r="O103" s="538"/>
      <c r="P103" s="540">
        <f t="shared" si="102"/>
        <v>0</v>
      </c>
      <c r="Q103" s="566"/>
      <c r="R103" s="567">
        <v>1</v>
      </c>
      <c r="S103" s="538">
        <f t="shared" si="103"/>
        <v>1</v>
      </c>
      <c r="T103" s="550"/>
      <c r="U103" s="538"/>
      <c r="V103" s="540">
        <f t="shared" si="104"/>
        <v>0</v>
      </c>
      <c r="W103" s="566">
        <v>1</v>
      </c>
      <c r="X103" s="567">
        <v>1</v>
      </c>
      <c r="Y103" s="538">
        <f t="shared" si="105"/>
        <v>2</v>
      </c>
      <c r="Z103" s="550"/>
      <c r="AA103" s="538"/>
      <c r="AB103" s="540">
        <f t="shared" si="106"/>
        <v>0</v>
      </c>
      <c r="AC103" s="566"/>
      <c r="AD103" s="567">
        <v>1</v>
      </c>
      <c r="AE103" s="538">
        <f t="shared" si="107"/>
        <v>1</v>
      </c>
      <c r="AF103" s="550"/>
      <c r="AG103" s="538"/>
      <c r="AH103" s="540">
        <f t="shared" si="108"/>
        <v>0</v>
      </c>
      <c r="AI103" s="541">
        <f t="shared" si="109"/>
        <v>2</v>
      </c>
      <c r="AJ103" s="542">
        <f t="shared" si="109"/>
        <v>4</v>
      </c>
      <c r="AK103" s="543">
        <f t="shared" si="109"/>
        <v>6</v>
      </c>
    </row>
    <row r="104" spans="1:37" s="201" customFormat="1" ht="12.75">
      <c r="A104" s="507"/>
      <c r="B104" s="250"/>
      <c r="C104" s="520"/>
      <c r="D104" s="521"/>
      <c r="E104" s="525"/>
      <c r="F104" s="242"/>
      <c r="G104" s="242"/>
      <c r="H104" s="242" t="s">
        <v>288</v>
      </c>
      <c r="I104" s="242"/>
      <c r="J104" s="243"/>
      <c r="K104" s="566">
        <v>1</v>
      </c>
      <c r="L104" s="567">
        <v>1</v>
      </c>
      <c r="M104" s="538">
        <f t="shared" si="101"/>
        <v>2</v>
      </c>
      <c r="N104" s="550"/>
      <c r="O104" s="538"/>
      <c r="P104" s="540">
        <f t="shared" si="102"/>
        <v>0</v>
      </c>
      <c r="Q104" s="566">
        <v>1</v>
      </c>
      <c r="R104" s="567">
        <v>2</v>
      </c>
      <c r="S104" s="538">
        <f t="shared" si="103"/>
        <v>3</v>
      </c>
      <c r="T104" s="550"/>
      <c r="U104" s="538"/>
      <c r="V104" s="540">
        <f t="shared" si="104"/>
        <v>0</v>
      </c>
      <c r="W104" s="566"/>
      <c r="X104" s="567">
        <v>2</v>
      </c>
      <c r="Y104" s="538">
        <f t="shared" si="105"/>
        <v>2</v>
      </c>
      <c r="Z104" s="550"/>
      <c r="AA104" s="538"/>
      <c r="AB104" s="540">
        <f t="shared" si="106"/>
        <v>0</v>
      </c>
      <c r="AC104" s="566">
        <v>1</v>
      </c>
      <c r="AD104" s="567">
        <v>2</v>
      </c>
      <c r="AE104" s="538">
        <f t="shared" si="107"/>
        <v>3</v>
      </c>
      <c r="AF104" s="550"/>
      <c r="AG104" s="538"/>
      <c r="AH104" s="540">
        <f t="shared" si="108"/>
        <v>0</v>
      </c>
      <c r="AI104" s="541">
        <f t="shared" si="109"/>
        <v>3</v>
      </c>
      <c r="AJ104" s="542">
        <f t="shared" si="109"/>
        <v>7</v>
      </c>
      <c r="AK104" s="543">
        <f t="shared" si="109"/>
        <v>10</v>
      </c>
    </row>
    <row r="105" spans="1:37" s="201" customFormat="1" ht="12.75">
      <c r="A105" s="507"/>
      <c r="B105" s="250"/>
      <c r="C105" s="520"/>
      <c r="D105" s="521"/>
      <c r="E105" s="525"/>
      <c r="F105" s="242"/>
      <c r="G105" s="242"/>
      <c r="H105" s="242" t="s">
        <v>289</v>
      </c>
      <c r="I105" s="242"/>
      <c r="J105" s="243"/>
      <c r="K105" s="566"/>
      <c r="L105" s="567"/>
      <c r="M105" s="538">
        <f t="shared" si="101"/>
        <v>0</v>
      </c>
      <c r="N105" s="550"/>
      <c r="O105" s="538"/>
      <c r="P105" s="540">
        <f t="shared" si="102"/>
        <v>0</v>
      </c>
      <c r="Q105" s="566"/>
      <c r="R105" s="567"/>
      <c r="S105" s="538">
        <f t="shared" si="103"/>
        <v>0</v>
      </c>
      <c r="T105" s="550"/>
      <c r="U105" s="538"/>
      <c r="V105" s="540">
        <f t="shared" si="104"/>
        <v>0</v>
      </c>
      <c r="W105" s="566"/>
      <c r="X105" s="567"/>
      <c r="Y105" s="538">
        <f t="shared" si="105"/>
        <v>0</v>
      </c>
      <c r="Z105" s="550"/>
      <c r="AA105" s="538"/>
      <c r="AB105" s="540">
        <f t="shared" si="106"/>
        <v>0</v>
      </c>
      <c r="AC105" s="566"/>
      <c r="AD105" s="567"/>
      <c r="AE105" s="538">
        <f t="shared" si="107"/>
        <v>0</v>
      </c>
      <c r="AF105" s="550"/>
      <c r="AG105" s="538"/>
      <c r="AH105" s="540">
        <f t="shared" si="108"/>
        <v>0</v>
      </c>
      <c r="AI105" s="541">
        <f>+K105+N105+Q105+W105+AC105</f>
        <v>0</v>
      </c>
      <c r="AJ105" s="542">
        <f>+L105+O105+R105+X105+AD105</f>
        <v>0</v>
      </c>
      <c r="AK105" s="543">
        <f>+M105+P105+S105+Y105+AE105</f>
        <v>0</v>
      </c>
    </row>
    <row r="106" spans="1:37" s="201" customFormat="1" ht="12.75">
      <c r="A106" s="507"/>
      <c r="B106" s="250"/>
      <c r="C106" s="520"/>
      <c r="D106" s="521"/>
      <c r="E106" s="525"/>
      <c r="F106" s="242"/>
      <c r="G106" s="242"/>
      <c r="H106" s="242" t="s">
        <v>290</v>
      </c>
      <c r="I106" s="242"/>
      <c r="J106" s="243"/>
      <c r="K106" s="566"/>
      <c r="L106" s="567"/>
      <c r="M106" s="538">
        <f t="shared" si="101"/>
        <v>0</v>
      </c>
      <c r="N106" s="550"/>
      <c r="O106" s="538"/>
      <c r="P106" s="540">
        <f t="shared" si="102"/>
        <v>0</v>
      </c>
      <c r="Q106" s="566"/>
      <c r="R106" s="567"/>
      <c r="S106" s="538">
        <f t="shared" si="103"/>
        <v>0</v>
      </c>
      <c r="T106" s="550"/>
      <c r="U106" s="538"/>
      <c r="V106" s="540">
        <f t="shared" si="104"/>
        <v>0</v>
      </c>
      <c r="W106" s="566"/>
      <c r="X106" s="567"/>
      <c r="Y106" s="538">
        <f t="shared" si="105"/>
        <v>0</v>
      </c>
      <c r="Z106" s="550"/>
      <c r="AA106" s="538"/>
      <c r="AB106" s="540">
        <f t="shared" si="106"/>
        <v>0</v>
      </c>
      <c r="AC106" s="566"/>
      <c r="AD106" s="567"/>
      <c r="AE106" s="538">
        <f t="shared" si="107"/>
        <v>0</v>
      </c>
      <c r="AF106" s="550"/>
      <c r="AG106" s="538"/>
      <c r="AH106" s="540">
        <f t="shared" si="108"/>
        <v>0</v>
      </c>
      <c r="AI106" s="541">
        <f t="shared" si="109"/>
        <v>0</v>
      </c>
      <c r="AJ106" s="542">
        <f t="shared" si="109"/>
        <v>0</v>
      </c>
      <c r="AK106" s="543">
        <f t="shared" si="109"/>
        <v>0</v>
      </c>
    </row>
    <row r="107" spans="1:37" s="201" customFormat="1" ht="12.75">
      <c r="A107" s="507"/>
      <c r="B107" s="250"/>
      <c r="C107" s="520"/>
      <c r="D107" s="521"/>
      <c r="E107" s="525"/>
      <c r="F107" s="551"/>
      <c r="G107" s="261" t="s">
        <v>248</v>
      </c>
      <c r="H107" s="394" t="s">
        <v>313</v>
      </c>
      <c r="I107" s="394"/>
      <c r="J107" s="392"/>
      <c r="K107" s="553"/>
      <c r="L107" s="554"/>
      <c r="M107" s="554"/>
      <c r="N107" s="554"/>
      <c r="O107" s="554"/>
      <c r="P107" s="556"/>
      <c r="Q107" s="553"/>
      <c r="R107" s="554"/>
      <c r="S107" s="554"/>
      <c r="T107" s="554"/>
      <c r="U107" s="554"/>
      <c r="V107" s="556"/>
      <c r="W107" s="553"/>
      <c r="X107" s="554"/>
      <c r="Y107" s="554"/>
      <c r="Z107" s="554"/>
      <c r="AA107" s="554"/>
      <c r="AB107" s="556"/>
      <c r="AC107" s="553"/>
      <c r="AD107" s="554"/>
      <c r="AE107" s="554"/>
      <c r="AF107" s="554"/>
      <c r="AG107" s="554"/>
      <c r="AH107" s="556"/>
      <c r="AI107" s="553"/>
      <c r="AJ107" s="554"/>
      <c r="AK107" s="556"/>
    </row>
    <row r="108" spans="1:37" s="201" customFormat="1" ht="12.75">
      <c r="A108" s="507"/>
      <c r="B108" s="250"/>
      <c r="C108" s="520"/>
      <c r="D108" s="521"/>
      <c r="E108" s="525"/>
      <c r="F108" s="513"/>
      <c r="H108" s="256" t="s">
        <v>314</v>
      </c>
      <c r="I108" s="256"/>
      <c r="J108" s="263"/>
      <c r="K108" s="558">
        <f aca="true" t="shared" si="110" ref="K108:AK108">+K109+K116</f>
        <v>0</v>
      </c>
      <c r="L108" s="559">
        <f t="shared" si="110"/>
        <v>0</v>
      </c>
      <c r="M108" s="559">
        <f t="shared" si="110"/>
        <v>0</v>
      </c>
      <c r="N108" s="559">
        <f t="shared" si="110"/>
        <v>0</v>
      </c>
      <c r="O108" s="559">
        <f t="shared" si="110"/>
        <v>0</v>
      </c>
      <c r="P108" s="561">
        <f t="shared" si="110"/>
        <v>0</v>
      </c>
      <c r="Q108" s="558">
        <f t="shared" si="110"/>
        <v>0</v>
      </c>
      <c r="R108" s="559">
        <f t="shared" si="110"/>
        <v>0</v>
      </c>
      <c r="S108" s="559">
        <f t="shared" si="110"/>
        <v>0</v>
      </c>
      <c r="T108" s="559">
        <f t="shared" si="110"/>
        <v>0</v>
      </c>
      <c r="U108" s="559">
        <f t="shared" si="110"/>
        <v>0</v>
      </c>
      <c r="V108" s="561">
        <f t="shared" si="110"/>
        <v>0</v>
      </c>
      <c r="W108" s="558">
        <f t="shared" si="110"/>
        <v>0</v>
      </c>
      <c r="X108" s="559">
        <f t="shared" si="110"/>
        <v>0</v>
      </c>
      <c r="Y108" s="559">
        <f t="shared" si="110"/>
        <v>0</v>
      </c>
      <c r="Z108" s="559">
        <f t="shared" si="110"/>
        <v>0</v>
      </c>
      <c r="AA108" s="559">
        <f t="shared" si="110"/>
        <v>0</v>
      </c>
      <c r="AB108" s="561">
        <f t="shared" si="110"/>
        <v>0</v>
      </c>
      <c r="AC108" s="558">
        <f t="shared" si="110"/>
        <v>0</v>
      </c>
      <c r="AD108" s="559">
        <f t="shared" si="110"/>
        <v>0</v>
      </c>
      <c r="AE108" s="559">
        <f t="shared" si="110"/>
        <v>0</v>
      </c>
      <c r="AF108" s="559">
        <f t="shared" si="110"/>
        <v>0</v>
      </c>
      <c r="AG108" s="559">
        <f t="shared" si="110"/>
        <v>0</v>
      </c>
      <c r="AH108" s="561">
        <f t="shared" si="110"/>
        <v>0</v>
      </c>
      <c r="AI108" s="558">
        <f t="shared" si="110"/>
        <v>0</v>
      </c>
      <c r="AJ108" s="559">
        <f t="shared" si="110"/>
        <v>0</v>
      </c>
      <c r="AK108" s="561">
        <f t="shared" si="110"/>
        <v>0</v>
      </c>
    </row>
    <row r="109" spans="1:37" s="201" customFormat="1" ht="12.75">
      <c r="A109" s="507"/>
      <c r="B109" s="250"/>
      <c r="C109" s="520"/>
      <c r="D109" s="521"/>
      <c r="E109" s="525"/>
      <c r="F109" s="531"/>
      <c r="G109" s="242"/>
      <c r="H109" s="323" t="s">
        <v>241</v>
      </c>
      <c r="I109" s="242" t="s">
        <v>315</v>
      </c>
      <c r="J109" s="243"/>
      <c r="K109" s="562">
        <f aca="true" t="shared" si="111" ref="K109:AK109">SUM(K110:K115)</f>
        <v>0</v>
      </c>
      <c r="L109" s="563">
        <f t="shared" si="111"/>
        <v>0</v>
      </c>
      <c r="M109" s="563">
        <f t="shared" si="111"/>
        <v>0</v>
      </c>
      <c r="N109" s="564">
        <f t="shared" si="111"/>
        <v>0</v>
      </c>
      <c r="O109" s="563">
        <f t="shared" si="111"/>
        <v>0</v>
      </c>
      <c r="P109" s="565">
        <f t="shared" si="111"/>
        <v>0</v>
      </c>
      <c r="Q109" s="562">
        <f t="shared" si="111"/>
        <v>0</v>
      </c>
      <c r="R109" s="563">
        <f t="shared" si="111"/>
        <v>0</v>
      </c>
      <c r="S109" s="563">
        <f t="shared" si="111"/>
        <v>0</v>
      </c>
      <c r="T109" s="564">
        <f t="shared" si="111"/>
        <v>0</v>
      </c>
      <c r="U109" s="563">
        <f t="shared" si="111"/>
        <v>0</v>
      </c>
      <c r="V109" s="565">
        <f t="shared" si="111"/>
        <v>0</v>
      </c>
      <c r="W109" s="562">
        <f t="shared" si="111"/>
        <v>0</v>
      </c>
      <c r="X109" s="563">
        <f t="shared" si="111"/>
        <v>0</v>
      </c>
      <c r="Y109" s="563">
        <f t="shared" si="111"/>
        <v>0</v>
      </c>
      <c r="Z109" s="564">
        <f t="shared" si="111"/>
        <v>0</v>
      </c>
      <c r="AA109" s="563">
        <f t="shared" si="111"/>
        <v>0</v>
      </c>
      <c r="AB109" s="565">
        <f t="shared" si="111"/>
        <v>0</v>
      </c>
      <c r="AC109" s="562">
        <f t="shared" si="111"/>
        <v>0</v>
      </c>
      <c r="AD109" s="563">
        <f t="shared" si="111"/>
        <v>0</v>
      </c>
      <c r="AE109" s="563">
        <f t="shared" si="111"/>
        <v>0</v>
      </c>
      <c r="AF109" s="564">
        <f t="shared" si="111"/>
        <v>0</v>
      </c>
      <c r="AG109" s="563">
        <f t="shared" si="111"/>
        <v>0</v>
      </c>
      <c r="AH109" s="565">
        <f t="shared" si="111"/>
        <v>0</v>
      </c>
      <c r="AI109" s="562">
        <f t="shared" si="111"/>
        <v>0</v>
      </c>
      <c r="AJ109" s="563">
        <f t="shared" si="111"/>
        <v>0</v>
      </c>
      <c r="AK109" s="565">
        <f t="shared" si="111"/>
        <v>0</v>
      </c>
    </row>
    <row r="110" spans="1:37" s="201" customFormat="1" ht="12.75">
      <c r="A110" s="507"/>
      <c r="B110" s="250"/>
      <c r="C110" s="520"/>
      <c r="D110" s="521"/>
      <c r="E110" s="525"/>
      <c r="F110" s="242"/>
      <c r="G110" s="242"/>
      <c r="H110" s="242"/>
      <c r="I110" s="242" t="s">
        <v>283</v>
      </c>
      <c r="J110" s="243"/>
      <c r="K110" s="549"/>
      <c r="L110" s="538"/>
      <c r="M110" s="538">
        <f aca="true" t="shared" si="112" ref="M110:M115">+K110+L110</f>
        <v>0</v>
      </c>
      <c r="N110" s="550"/>
      <c r="O110" s="538"/>
      <c r="P110" s="540">
        <f aca="true" t="shared" si="113" ref="P110:P115">+N110+O110</f>
        <v>0</v>
      </c>
      <c r="Q110" s="549"/>
      <c r="R110" s="538"/>
      <c r="S110" s="538">
        <f aca="true" t="shared" si="114" ref="S110:S115">+Q110+R110</f>
        <v>0</v>
      </c>
      <c r="T110" s="550"/>
      <c r="U110" s="538"/>
      <c r="V110" s="540">
        <f aca="true" t="shared" si="115" ref="V110:V115">+T110+U110</f>
        <v>0</v>
      </c>
      <c r="W110" s="549"/>
      <c r="X110" s="538"/>
      <c r="Y110" s="538">
        <f aca="true" t="shared" si="116" ref="Y110:Y115">+W110+X110</f>
        <v>0</v>
      </c>
      <c r="Z110" s="550"/>
      <c r="AA110" s="538"/>
      <c r="AB110" s="540">
        <f aca="true" t="shared" si="117" ref="AB110:AB115">+Z110+AA110</f>
        <v>0</v>
      </c>
      <c r="AC110" s="549"/>
      <c r="AD110" s="538"/>
      <c r="AE110" s="538">
        <f aca="true" t="shared" si="118" ref="AE110:AE115">+AC110+AD110</f>
        <v>0</v>
      </c>
      <c r="AF110" s="550"/>
      <c r="AG110" s="538"/>
      <c r="AH110" s="540">
        <f aca="true" t="shared" si="119" ref="AH110:AH115">+AF110+AG110</f>
        <v>0</v>
      </c>
      <c r="AI110" s="541">
        <f aca="true" t="shared" si="120" ref="AI110:AK115">+K110+N110+Q110+W110+AC110</f>
        <v>0</v>
      </c>
      <c r="AJ110" s="542">
        <f t="shared" si="120"/>
        <v>0</v>
      </c>
      <c r="AK110" s="543">
        <f t="shared" si="120"/>
        <v>0</v>
      </c>
    </row>
    <row r="111" spans="1:37" s="201" customFormat="1" ht="12.75">
      <c r="A111" s="507"/>
      <c r="B111" s="250"/>
      <c r="C111" s="520"/>
      <c r="D111" s="521"/>
      <c r="E111" s="525"/>
      <c r="F111" s="242"/>
      <c r="G111" s="242"/>
      <c r="H111" s="242"/>
      <c r="I111" s="242" t="s">
        <v>285</v>
      </c>
      <c r="J111" s="243"/>
      <c r="K111" s="549"/>
      <c r="L111" s="538"/>
      <c r="M111" s="538">
        <f t="shared" si="112"/>
        <v>0</v>
      </c>
      <c r="N111" s="550"/>
      <c r="O111" s="538"/>
      <c r="P111" s="540">
        <f t="shared" si="113"/>
        <v>0</v>
      </c>
      <c r="Q111" s="549"/>
      <c r="R111" s="538"/>
      <c r="S111" s="538">
        <f t="shared" si="114"/>
        <v>0</v>
      </c>
      <c r="T111" s="550"/>
      <c r="U111" s="538"/>
      <c r="V111" s="540">
        <f t="shared" si="115"/>
        <v>0</v>
      </c>
      <c r="W111" s="549"/>
      <c r="X111" s="538"/>
      <c r="Y111" s="538">
        <f t="shared" si="116"/>
        <v>0</v>
      </c>
      <c r="Z111" s="550"/>
      <c r="AA111" s="538"/>
      <c r="AB111" s="540">
        <f t="shared" si="117"/>
        <v>0</v>
      </c>
      <c r="AC111" s="549"/>
      <c r="AD111" s="538"/>
      <c r="AE111" s="538">
        <f t="shared" si="118"/>
        <v>0</v>
      </c>
      <c r="AF111" s="550"/>
      <c r="AG111" s="538"/>
      <c r="AH111" s="540">
        <f t="shared" si="119"/>
        <v>0</v>
      </c>
      <c r="AI111" s="541">
        <f t="shared" si="120"/>
        <v>0</v>
      </c>
      <c r="AJ111" s="542">
        <f t="shared" si="120"/>
        <v>0</v>
      </c>
      <c r="AK111" s="543">
        <f t="shared" si="120"/>
        <v>0</v>
      </c>
    </row>
    <row r="112" spans="1:37" s="201" customFormat="1" ht="12.75">
      <c r="A112" s="507"/>
      <c r="B112" s="250"/>
      <c r="C112" s="520"/>
      <c r="D112" s="521"/>
      <c r="E112" s="525"/>
      <c r="F112" s="242"/>
      <c r="G112" s="242"/>
      <c r="H112" s="242"/>
      <c r="I112" s="242" t="s">
        <v>287</v>
      </c>
      <c r="J112" s="243"/>
      <c r="K112" s="549"/>
      <c r="L112" s="538"/>
      <c r="M112" s="538">
        <f t="shared" si="112"/>
        <v>0</v>
      </c>
      <c r="N112" s="550"/>
      <c r="O112" s="538"/>
      <c r="P112" s="540">
        <f t="shared" si="113"/>
        <v>0</v>
      </c>
      <c r="Q112" s="549"/>
      <c r="R112" s="538"/>
      <c r="S112" s="538">
        <f t="shared" si="114"/>
        <v>0</v>
      </c>
      <c r="T112" s="550"/>
      <c r="U112" s="538"/>
      <c r="V112" s="540">
        <f t="shared" si="115"/>
        <v>0</v>
      </c>
      <c r="W112" s="549"/>
      <c r="X112" s="538"/>
      <c r="Y112" s="538">
        <f t="shared" si="116"/>
        <v>0</v>
      </c>
      <c r="Z112" s="550"/>
      <c r="AA112" s="538"/>
      <c r="AB112" s="540">
        <f t="shared" si="117"/>
        <v>0</v>
      </c>
      <c r="AC112" s="549"/>
      <c r="AD112" s="538"/>
      <c r="AE112" s="538">
        <f t="shared" si="118"/>
        <v>0</v>
      </c>
      <c r="AF112" s="550"/>
      <c r="AG112" s="538"/>
      <c r="AH112" s="540">
        <f t="shared" si="119"/>
        <v>0</v>
      </c>
      <c r="AI112" s="541">
        <f t="shared" si="120"/>
        <v>0</v>
      </c>
      <c r="AJ112" s="542">
        <f t="shared" si="120"/>
        <v>0</v>
      </c>
      <c r="AK112" s="543">
        <f t="shared" si="120"/>
        <v>0</v>
      </c>
    </row>
    <row r="113" spans="1:37" s="201" customFormat="1" ht="12.75">
      <c r="A113" s="507"/>
      <c r="B113" s="250"/>
      <c r="C113" s="520"/>
      <c r="D113" s="521"/>
      <c r="E113" s="525"/>
      <c r="F113" s="242"/>
      <c r="G113" s="242"/>
      <c r="H113" s="242"/>
      <c r="I113" s="242" t="s">
        <v>288</v>
      </c>
      <c r="J113" s="243"/>
      <c r="K113" s="549"/>
      <c r="L113" s="538"/>
      <c r="M113" s="538">
        <f t="shared" si="112"/>
        <v>0</v>
      </c>
      <c r="N113" s="550"/>
      <c r="O113" s="538"/>
      <c r="P113" s="540">
        <f t="shared" si="113"/>
        <v>0</v>
      </c>
      <c r="Q113" s="549"/>
      <c r="R113" s="538"/>
      <c r="S113" s="538">
        <f t="shared" si="114"/>
        <v>0</v>
      </c>
      <c r="T113" s="550"/>
      <c r="U113" s="538"/>
      <c r="V113" s="540">
        <f t="shared" si="115"/>
        <v>0</v>
      </c>
      <c r="W113" s="549"/>
      <c r="X113" s="538"/>
      <c r="Y113" s="538">
        <f t="shared" si="116"/>
        <v>0</v>
      </c>
      <c r="Z113" s="550"/>
      <c r="AA113" s="538"/>
      <c r="AB113" s="540">
        <f t="shared" si="117"/>
        <v>0</v>
      </c>
      <c r="AC113" s="549"/>
      <c r="AD113" s="538"/>
      <c r="AE113" s="538">
        <f t="shared" si="118"/>
        <v>0</v>
      </c>
      <c r="AF113" s="550"/>
      <c r="AG113" s="538"/>
      <c r="AH113" s="540">
        <f t="shared" si="119"/>
        <v>0</v>
      </c>
      <c r="AI113" s="541">
        <f t="shared" si="120"/>
        <v>0</v>
      </c>
      <c r="AJ113" s="542">
        <f t="shared" si="120"/>
        <v>0</v>
      </c>
      <c r="AK113" s="543">
        <f t="shared" si="120"/>
        <v>0</v>
      </c>
    </row>
    <row r="114" spans="1:37" s="201" customFormat="1" ht="12.75">
      <c r="A114" s="507"/>
      <c r="B114" s="250"/>
      <c r="C114" s="520"/>
      <c r="D114" s="521"/>
      <c r="E114" s="525"/>
      <c r="F114" s="242"/>
      <c r="G114" s="242"/>
      <c r="H114" s="242"/>
      <c r="I114" s="242" t="s">
        <v>289</v>
      </c>
      <c r="J114" s="243"/>
      <c r="K114" s="549"/>
      <c r="L114" s="538"/>
      <c r="M114" s="538">
        <f t="shared" si="112"/>
        <v>0</v>
      </c>
      <c r="N114" s="550"/>
      <c r="O114" s="538"/>
      <c r="P114" s="540">
        <f t="shared" si="113"/>
        <v>0</v>
      </c>
      <c r="Q114" s="549"/>
      <c r="R114" s="538"/>
      <c r="S114" s="538">
        <f t="shared" si="114"/>
        <v>0</v>
      </c>
      <c r="T114" s="550"/>
      <c r="U114" s="538"/>
      <c r="V114" s="540">
        <f t="shared" si="115"/>
        <v>0</v>
      </c>
      <c r="W114" s="549"/>
      <c r="X114" s="538"/>
      <c r="Y114" s="538">
        <f t="shared" si="116"/>
        <v>0</v>
      </c>
      <c r="Z114" s="550"/>
      <c r="AA114" s="538"/>
      <c r="AB114" s="540">
        <f t="shared" si="117"/>
        <v>0</v>
      </c>
      <c r="AC114" s="549"/>
      <c r="AD114" s="538"/>
      <c r="AE114" s="538">
        <f t="shared" si="118"/>
        <v>0</v>
      </c>
      <c r="AF114" s="550"/>
      <c r="AG114" s="538"/>
      <c r="AH114" s="540">
        <f t="shared" si="119"/>
        <v>0</v>
      </c>
      <c r="AI114" s="541">
        <f>+K114+N114+Q114+W114+AC114</f>
        <v>0</v>
      </c>
      <c r="AJ114" s="542">
        <f>+L114+O114+R114+X114+AD114</f>
        <v>0</v>
      </c>
      <c r="AK114" s="543">
        <f>+M114+P114+S114+Y114+AE114</f>
        <v>0</v>
      </c>
    </row>
    <row r="115" spans="1:37" s="201" customFormat="1" ht="12.75">
      <c r="A115" s="507"/>
      <c r="B115" s="250"/>
      <c r="C115" s="520"/>
      <c r="D115" s="521"/>
      <c r="E115" s="525"/>
      <c r="F115" s="242"/>
      <c r="G115" s="242"/>
      <c r="H115" s="242"/>
      <c r="I115" s="242" t="s">
        <v>290</v>
      </c>
      <c r="J115" s="243"/>
      <c r="K115" s="549"/>
      <c r="L115" s="538"/>
      <c r="M115" s="538">
        <f t="shared" si="112"/>
        <v>0</v>
      </c>
      <c r="N115" s="550"/>
      <c r="O115" s="538"/>
      <c r="P115" s="540">
        <f t="shared" si="113"/>
        <v>0</v>
      </c>
      <c r="Q115" s="549"/>
      <c r="R115" s="538"/>
      <c r="S115" s="538">
        <f t="shared" si="114"/>
        <v>0</v>
      </c>
      <c r="T115" s="550"/>
      <c r="U115" s="538"/>
      <c r="V115" s="540">
        <f t="shared" si="115"/>
        <v>0</v>
      </c>
      <c r="W115" s="549"/>
      <c r="X115" s="538"/>
      <c r="Y115" s="538">
        <f t="shared" si="116"/>
        <v>0</v>
      </c>
      <c r="Z115" s="550"/>
      <c r="AA115" s="538"/>
      <c r="AB115" s="540">
        <f t="shared" si="117"/>
        <v>0</v>
      </c>
      <c r="AC115" s="549"/>
      <c r="AD115" s="538"/>
      <c r="AE115" s="538">
        <f t="shared" si="118"/>
        <v>0</v>
      </c>
      <c r="AF115" s="550"/>
      <c r="AG115" s="538"/>
      <c r="AH115" s="540">
        <f t="shared" si="119"/>
        <v>0</v>
      </c>
      <c r="AI115" s="541">
        <f t="shared" si="120"/>
        <v>0</v>
      </c>
      <c r="AJ115" s="542">
        <f t="shared" si="120"/>
        <v>0</v>
      </c>
      <c r="AK115" s="543">
        <f t="shared" si="120"/>
        <v>0</v>
      </c>
    </row>
    <row r="116" spans="1:37" s="201" customFormat="1" ht="12.75">
      <c r="A116" s="507"/>
      <c r="B116" s="250"/>
      <c r="C116" s="520"/>
      <c r="D116" s="521"/>
      <c r="E116" s="525"/>
      <c r="F116" s="531"/>
      <c r="G116" s="531"/>
      <c r="H116" s="323" t="s">
        <v>241</v>
      </c>
      <c r="I116" s="256" t="s">
        <v>316</v>
      </c>
      <c r="J116" s="532"/>
      <c r="K116" s="562">
        <f aca="true" t="shared" si="121" ref="K116:AK116">SUM(K117:K121)</f>
        <v>0</v>
      </c>
      <c r="L116" s="563">
        <f t="shared" si="121"/>
        <v>0</v>
      </c>
      <c r="M116" s="563">
        <f t="shared" si="121"/>
        <v>0</v>
      </c>
      <c r="N116" s="564">
        <f t="shared" si="121"/>
        <v>0</v>
      </c>
      <c r="O116" s="563">
        <f t="shared" si="121"/>
        <v>0</v>
      </c>
      <c r="P116" s="565">
        <f t="shared" si="121"/>
        <v>0</v>
      </c>
      <c r="Q116" s="562">
        <f t="shared" si="121"/>
        <v>0</v>
      </c>
      <c r="R116" s="563">
        <f t="shared" si="121"/>
        <v>0</v>
      </c>
      <c r="S116" s="563">
        <f t="shared" si="121"/>
        <v>0</v>
      </c>
      <c r="T116" s="564">
        <f t="shared" si="121"/>
        <v>0</v>
      </c>
      <c r="U116" s="563">
        <f t="shared" si="121"/>
        <v>0</v>
      </c>
      <c r="V116" s="565">
        <f t="shared" si="121"/>
        <v>0</v>
      </c>
      <c r="W116" s="562">
        <f t="shared" si="121"/>
        <v>0</v>
      </c>
      <c r="X116" s="563">
        <f t="shared" si="121"/>
        <v>0</v>
      </c>
      <c r="Y116" s="563">
        <f t="shared" si="121"/>
        <v>0</v>
      </c>
      <c r="Z116" s="564">
        <f t="shared" si="121"/>
        <v>0</v>
      </c>
      <c r="AA116" s="563">
        <f t="shared" si="121"/>
        <v>0</v>
      </c>
      <c r="AB116" s="565">
        <f t="shared" si="121"/>
        <v>0</v>
      </c>
      <c r="AC116" s="562">
        <f t="shared" si="121"/>
        <v>0</v>
      </c>
      <c r="AD116" s="563">
        <f t="shared" si="121"/>
        <v>0</v>
      </c>
      <c r="AE116" s="563">
        <f t="shared" si="121"/>
        <v>0</v>
      </c>
      <c r="AF116" s="564">
        <f t="shared" si="121"/>
        <v>0</v>
      </c>
      <c r="AG116" s="563">
        <f t="shared" si="121"/>
        <v>0</v>
      </c>
      <c r="AH116" s="565">
        <f t="shared" si="121"/>
        <v>0</v>
      </c>
      <c r="AI116" s="562">
        <f t="shared" si="121"/>
        <v>0</v>
      </c>
      <c r="AJ116" s="563">
        <f t="shared" si="121"/>
        <v>0</v>
      </c>
      <c r="AK116" s="565">
        <f t="shared" si="121"/>
        <v>0</v>
      </c>
    </row>
    <row r="117" spans="1:37" s="201" customFormat="1" ht="12.75">
      <c r="A117" s="507"/>
      <c r="B117" s="250"/>
      <c r="C117" s="520"/>
      <c r="D117" s="521"/>
      <c r="E117" s="525"/>
      <c r="F117" s="242"/>
      <c r="G117" s="242"/>
      <c r="H117" s="242"/>
      <c r="I117" s="242" t="s">
        <v>317</v>
      </c>
      <c r="J117" s="243"/>
      <c r="K117" s="549"/>
      <c r="L117" s="538"/>
      <c r="M117" s="538">
        <f>+K117+L117</f>
        <v>0</v>
      </c>
      <c r="N117" s="550"/>
      <c r="O117" s="538"/>
      <c r="P117" s="540">
        <f>+N117+O117</f>
        <v>0</v>
      </c>
      <c r="Q117" s="549"/>
      <c r="R117" s="538"/>
      <c r="S117" s="538">
        <f>+Q117+R117</f>
        <v>0</v>
      </c>
      <c r="T117" s="550"/>
      <c r="U117" s="538"/>
      <c r="V117" s="540">
        <f>+T117+U117</f>
        <v>0</v>
      </c>
      <c r="W117" s="549"/>
      <c r="X117" s="538"/>
      <c r="Y117" s="538">
        <f>+W117+X117</f>
        <v>0</v>
      </c>
      <c r="Z117" s="550"/>
      <c r="AA117" s="538"/>
      <c r="AB117" s="540">
        <f>+Z117+AA117</f>
        <v>0</v>
      </c>
      <c r="AC117" s="549"/>
      <c r="AD117" s="538"/>
      <c r="AE117" s="538">
        <f>+AC117+AD117</f>
        <v>0</v>
      </c>
      <c r="AF117" s="550"/>
      <c r="AG117" s="538"/>
      <c r="AH117" s="540">
        <f>+AF117+AG117</f>
        <v>0</v>
      </c>
      <c r="AI117" s="541">
        <f aca="true" t="shared" si="122" ref="AI117:AK121">+K117+N117+Q117+W117+AC117</f>
        <v>0</v>
      </c>
      <c r="AJ117" s="542">
        <f t="shared" si="122"/>
        <v>0</v>
      </c>
      <c r="AK117" s="543">
        <f t="shared" si="122"/>
        <v>0</v>
      </c>
    </row>
    <row r="118" spans="1:37" s="201" customFormat="1" ht="12.75">
      <c r="A118" s="507"/>
      <c r="B118" s="250"/>
      <c r="C118" s="520"/>
      <c r="D118" s="521"/>
      <c r="E118" s="525"/>
      <c r="F118" s="242"/>
      <c r="G118" s="242"/>
      <c r="H118" s="242"/>
      <c r="I118" s="242" t="s">
        <v>287</v>
      </c>
      <c r="J118" s="243"/>
      <c r="K118" s="549"/>
      <c r="L118" s="538"/>
      <c r="M118" s="538">
        <f>+K118+L118</f>
        <v>0</v>
      </c>
      <c r="N118" s="550"/>
      <c r="O118" s="538"/>
      <c r="P118" s="540">
        <f>+N118+O118</f>
        <v>0</v>
      </c>
      <c r="Q118" s="549"/>
      <c r="R118" s="538"/>
      <c r="S118" s="538">
        <f>+Q118+R118</f>
        <v>0</v>
      </c>
      <c r="T118" s="550"/>
      <c r="U118" s="538"/>
      <c r="V118" s="540">
        <f>+T118+U118</f>
        <v>0</v>
      </c>
      <c r="W118" s="549"/>
      <c r="X118" s="538"/>
      <c r="Y118" s="538">
        <f>+W118+X118</f>
        <v>0</v>
      </c>
      <c r="Z118" s="550"/>
      <c r="AA118" s="538"/>
      <c r="AB118" s="540">
        <f>+Z118+AA118</f>
        <v>0</v>
      </c>
      <c r="AC118" s="549"/>
      <c r="AD118" s="538"/>
      <c r="AE118" s="538">
        <f>+AC118+AD118</f>
        <v>0</v>
      </c>
      <c r="AF118" s="550"/>
      <c r="AG118" s="538"/>
      <c r="AH118" s="540">
        <f>+AF118+AG118</f>
        <v>0</v>
      </c>
      <c r="AI118" s="541">
        <f t="shared" si="122"/>
        <v>0</v>
      </c>
      <c r="AJ118" s="542">
        <f t="shared" si="122"/>
        <v>0</v>
      </c>
      <c r="AK118" s="543">
        <f t="shared" si="122"/>
        <v>0</v>
      </c>
    </row>
    <row r="119" spans="1:37" s="201" customFormat="1" ht="12.75">
      <c r="A119" s="507"/>
      <c r="B119" s="250"/>
      <c r="C119" s="520"/>
      <c r="D119" s="521"/>
      <c r="E119" s="525"/>
      <c r="F119" s="242"/>
      <c r="G119" s="242"/>
      <c r="H119" s="242"/>
      <c r="I119" s="242" t="s">
        <v>288</v>
      </c>
      <c r="J119" s="243"/>
      <c r="K119" s="549"/>
      <c r="L119" s="538"/>
      <c r="M119" s="538">
        <f>+K119+L119</f>
        <v>0</v>
      </c>
      <c r="N119" s="550"/>
      <c r="O119" s="538"/>
      <c r="P119" s="540">
        <f>+N119+O119</f>
        <v>0</v>
      </c>
      <c r="Q119" s="549"/>
      <c r="R119" s="538"/>
      <c r="S119" s="538">
        <f>+Q119+R119</f>
        <v>0</v>
      </c>
      <c r="T119" s="550"/>
      <c r="U119" s="538"/>
      <c r="V119" s="540">
        <f>+T119+U119</f>
        <v>0</v>
      </c>
      <c r="W119" s="549"/>
      <c r="X119" s="538"/>
      <c r="Y119" s="538">
        <f>+W119+X119</f>
        <v>0</v>
      </c>
      <c r="Z119" s="550"/>
      <c r="AA119" s="538"/>
      <c r="AB119" s="540">
        <f>+Z119+AA119</f>
        <v>0</v>
      </c>
      <c r="AC119" s="549"/>
      <c r="AD119" s="538"/>
      <c r="AE119" s="538">
        <f>+AC119+AD119</f>
        <v>0</v>
      </c>
      <c r="AF119" s="550"/>
      <c r="AG119" s="538"/>
      <c r="AH119" s="540">
        <f>+AF119+AG119</f>
        <v>0</v>
      </c>
      <c r="AI119" s="541">
        <f t="shared" si="122"/>
        <v>0</v>
      </c>
      <c r="AJ119" s="542">
        <f t="shared" si="122"/>
        <v>0</v>
      </c>
      <c r="AK119" s="543">
        <f t="shared" si="122"/>
        <v>0</v>
      </c>
    </row>
    <row r="120" spans="1:37" s="201" customFormat="1" ht="12.75">
      <c r="A120" s="568"/>
      <c r="B120" s="513"/>
      <c r="C120" s="569"/>
      <c r="D120" s="570"/>
      <c r="E120" s="571"/>
      <c r="F120" s="242"/>
      <c r="G120" s="242"/>
      <c r="H120" s="242"/>
      <c r="I120" s="242" t="s">
        <v>289</v>
      </c>
      <c r="J120" s="243"/>
      <c r="K120" s="549"/>
      <c r="L120" s="538"/>
      <c r="M120" s="538">
        <f>+K120+L120</f>
        <v>0</v>
      </c>
      <c r="N120" s="550"/>
      <c r="O120" s="538"/>
      <c r="P120" s="540">
        <f>+N120+O120</f>
        <v>0</v>
      </c>
      <c r="Q120" s="549"/>
      <c r="R120" s="538"/>
      <c r="S120" s="538">
        <f>+Q120+R120</f>
        <v>0</v>
      </c>
      <c r="T120" s="550"/>
      <c r="U120" s="538"/>
      <c r="V120" s="540">
        <f>+T120+U120</f>
        <v>0</v>
      </c>
      <c r="W120" s="549"/>
      <c r="X120" s="538"/>
      <c r="Y120" s="538">
        <f>+W120+X120</f>
        <v>0</v>
      </c>
      <c r="Z120" s="550"/>
      <c r="AA120" s="538"/>
      <c r="AB120" s="540">
        <f>+Z120+AA120</f>
        <v>0</v>
      </c>
      <c r="AC120" s="549"/>
      <c r="AD120" s="538"/>
      <c r="AE120" s="538">
        <f>+AC120+AD120</f>
        <v>0</v>
      </c>
      <c r="AF120" s="550"/>
      <c r="AG120" s="538"/>
      <c r="AH120" s="540">
        <f>+AF120+AG120</f>
        <v>0</v>
      </c>
      <c r="AI120" s="541">
        <f>+K120+N120+Q120+W120+AC120</f>
        <v>0</v>
      </c>
      <c r="AJ120" s="542">
        <f>+L120+O120+R120+X120+AD120</f>
        <v>0</v>
      </c>
      <c r="AK120" s="543">
        <f>+M120+P120+S120+Y120+AE120</f>
        <v>0</v>
      </c>
    </row>
    <row r="121" spans="1:37" s="201" customFormat="1" ht="12.75">
      <c r="A121" s="572"/>
      <c r="B121" s="573"/>
      <c r="C121" s="574"/>
      <c r="D121" s="575"/>
      <c r="E121" s="576"/>
      <c r="F121" s="242"/>
      <c r="G121" s="242"/>
      <c r="H121" s="242"/>
      <c r="I121" s="242" t="s">
        <v>290</v>
      </c>
      <c r="J121" s="243"/>
      <c r="K121" s="549"/>
      <c r="L121" s="538"/>
      <c r="M121" s="538">
        <f>+K121+L121</f>
        <v>0</v>
      </c>
      <c r="N121" s="550"/>
      <c r="O121" s="538"/>
      <c r="P121" s="540">
        <f>+N121+O121</f>
        <v>0</v>
      </c>
      <c r="Q121" s="549"/>
      <c r="R121" s="538"/>
      <c r="S121" s="538">
        <f>+Q121+R121</f>
        <v>0</v>
      </c>
      <c r="T121" s="550"/>
      <c r="U121" s="538"/>
      <c r="V121" s="540">
        <f>+T121+U121</f>
        <v>0</v>
      </c>
      <c r="W121" s="549"/>
      <c r="X121" s="538"/>
      <c r="Y121" s="538">
        <f>+W121+X121</f>
        <v>0</v>
      </c>
      <c r="Z121" s="550"/>
      <c r="AA121" s="538"/>
      <c r="AB121" s="540">
        <f>+Z121+AA121</f>
        <v>0</v>
      </c>
      <c r="AC121" s="549"/>
      <c r="AD121" s="538"/>
      <c r="AE121" s="538">
        <f>+AC121+AD121</f>
        <v>0</v>
      </c>
      <c r="AF121" s="550"/>
      <c r="AG121" s="538"/>
      <c r="AH121" s="540">
        <f>+AF121+AG121</f>
        <v>0</v>
      </c>
      <c r="AI121" s="541">
        <f t="shared" si="122"/>
        <v>0</v>
      </c>
      <c r="AJ121" s="542">
        <f t="shared" si="122"/>
        <v>0</v>
      </c>
      <c r="AK121" s="543">
        <f t="shared" si="122"/>
        <v>0</v>
      </c>
    </row>
    <row r="122" spans="1:37" s="201" customFormat="1" ht="12.75">
      <c r="A122" s="507"/>
      <c r="B122" s="250"/>
      <c r="C122" s="520"/>
      <c r="D122" s="521"/>
      <c r="E122" s="525"/>
      <c r="F122" s="544"/>
      <c r="G122" s="242" t="s">
        <v>250</v>
      </c>
      <c r="H122" s="242" t="s">
        <v>318</v>
      </c>
      <c r="I122" s="242"/>
      <c r="J122" s="243"/>
      <c r="K122" s="545">
        <f aca="true" t="shared" si="123" ref="K122:AK122">SUM(K123:K126)</f>
        <v>0</v>
      </c>
      <c r="L122" s="546">
        <f t="shared" si="123"/>
        <v>0</v>
      </c>
      <c r="M122" s="546">
        <f t="shared" si="123"/>
        <v>0</v>
      </c>
      <c r="N122" s="546">
        <f t="shared" si="123"/>
        <v>0</v>
      </c>
      <c r="O122" s="546">
        <f t="shared" si="123"/>
        <v>0</v>
      </c>
      <c r="P122" s="548">
        <f t="shared" si="123"/>
        <v>0</v>
      </c>
      <c r="Q122" s="545">
        <f t="shared" si="123"/>
        <v>0</v>
      </c>
      <c r="R122" s="546">
        <f t="shared" si="123"/>
        <v>0</v>
      </c>
      <c r="S122" s="546">
        <f t="shared" si="123"/>
        <v>0</v>
      </c>
      <c r="T122" s="546">
        <f t="shared" si="123"/>
        <v>0</v>
      </c>
      <c r="U122" s="546">
        <f t="shared" si="123"/>
        <v>0</v>
      </c>
      <c r="V122" s="548">
        <f t="shared" si="123"/>
        <v>0</v>
      </c>
      <c r="W122" s="545">
        <f t="shared" si="123"/>
        <v>0</v>
      </c>
      <c r="X122" s="546">
        <f t="shared" si="123"/>
        <v>0</v>
      </c>
      <c r="Y122" s="546">
        <f t="shared" si="123"/>
        <v>0</v>
      </c>
      <c r="Z122" s="546">
        <f t="shared" si="123"/>
        <v>0</v>
      </c>
      <c r="AA122" s="546">
        <f t="shared" si="123"/>
        <v>0</v>
      </c>
      <c r="AB122" s="548">
        <f t="shared" si="123"/>
        <v>0</v>
      </c>
      <c r="AC122" s="545">
        <f t="shared" si="123"/>
        <v>0</v>
      </c>
      <c r="AD122" s="546">
        <f t="shared" si="123"/>
        <v>0</v>
      </c>
      <c r="AE122" s="546">
        <f t="shared" si="123"/>
        <v>0</v>
      </c>
      <c r="AF122" s="546">
        <f t="shared" si="123"/>
        <v>0</v>
      </c>
      <c r="AG122" s="546">
        <f t="shared" si="123"/>
        <v>0</v>
      </c>
      <c r="AH122" s="548">
        <f t="shared" si="123"/>
        <v>0</v>
      </c>
      <c r="AI122" s="545">
        <f t="shared" si="123"/>
        <v>0</v>
      </c>
      <c r="AJ122" s="546">
        <f t="shared" si="123"/>
        <v>0</v>
      </c>
      <c r="AK122" s="548">
        <f t="shared" si="123"/>
        <v>0</v>
      </c>
    </row>
    <row r="123" spans="1:37" s="201" customFormat="1" ht="12.75">
      <c r="A123" s="507"/>
      <c r="B123" s="250"/>
      <c r="C123" s="520"/>
      <c r="D123" s="521"/>
      <c r="E123" s="525"/>
      <c r="F123" s="242"/>
      <c r="H123" s="242" t="s">
        <v>287</v>
      </c>
      <c r="I123" s="242"/>
      <c r="J123" s="243"/>
      <c r="K123" s="549"/>
      <c r="L123" s="538"/>
      <c r="M123" s="538">
        <f>+K123+L123</f>
        <v>0</v>
      </c>
      <c r="N123" s="550"/>
      <c r="O123" s="538"/>
      <c r="P123" s="540">
        <f>+N123+O123</f>
        <v>0</v>
      </c>
      <c r="Q123" s="549"/>
      <c r="R123" s="538"/>
      <c r="S123" s="538">
        <f>+Q123+R123</f>
        <v>0</v>
      </c>
      <c r="T123" s="550"/>
      <c r="U123" s="538"/>
      <c r="V123" s="540">
        <f>+T123+U123</f>
        <v>0</v>
      </c>
      <c r="W123" s="549"/>
      <c r="X123" s="538"/>
      <c r="Y123" s="538">
        <f>+W123+X123</f>
        <v>0</v>
      </c>
      <c r="Z123" s="550"/>
      <c r="AA123" s="538"/>
      <c r="AB123" s="540">
        <f>+Z123+AA123</f>
        <v>0</v>
      </c>
      <c r="AC123" s="549"/>
      <c r="AD123" s="538"/>
      <c r="AE123" s="538">
        <f>+AC123+AD123</f>
        <v>0</v>
      </c>
      <c r="AF123" s="550"/>
      <c r="AG123" s="538"/>
      <c r="AH123" s="540">
        <f>+AF123+AG123</f>
        <v>0</v>
      </c>
      <c r="AI123" s="541">
        <f aca="true" t="shared" si="124" ref="AI123:AK126">+K123+N123+Q123+W123+AC123</f>
        <v>0</v>
      </c>
      <c r="AJ123" s="542">
        <f t="shared" si="124"/>
        <v>0</v>
      </c>
      <c r="AK123" s="543">
        <f t="shared" si="124"/>
        <v>0</v>
      </c>
    </row>
    <row r="124" spans="1:37" s="201" customFormat="1" ht="12.75">
      <c r="A124" s="507"/>
      <c r="B124" s="250"/>
      <c r="C124" s="520"/>
      <c r="D124" s="521"/>
      <c r="E124" s="525"/>
      <c r="F124" s="242"/>
      <c r="G124" s="242"/>
      <c r="H124" s="242" t="s">
        <v>288</v>
      </c>
      <c r="I124" s="242"/>
      <c r="J124" s="243"/>
      <c r="K124" s="549"/>
      <c r="L124" s="538"/>
      <c r="M124" s="538">
        <f>+K124+L124</f>
        <v>0</v>
      </c>
      <c r="N124" s="550"/>
      <c r="O124" s="538"/>
      <c r="P124" s="540">
        <f>+N124+O124</f>
        <v>0</v>
      </c>
      <c r="Q124" s="549"/>
      <c r="R124" s="538"/>
      <c r="S124" s="538">
        <f>+Q124+R124</f>
        <v>0</v>
      </c>
      <c r="T124" s="550"/>
      <c r="U124" s="538"/>
      <c r="V124" s="540">
        <f>+T124+U124</f>
        <v>0</v>
      </c>
      <c r="W124" s="549"/>
      <c r="X124" s="538"/>
      <c r="Y124" s="538">
        <f>+W124+X124</f>
        <v>0</v>
      </c>
      <c r="Z124" s="550"/>
      <c r="AA124" s="538"/>
      <c r="AB124" s="540">
        <f>+Z124+AA124</f>
        <v>0</v>
      </c>
      <c r="AC124" s="549"/>
      <c r="AD124" s="538"/>
      <c r="AE124" s="538">
        <f>+AC124+AD124</f>
        <v>0</v>
      </c>
      <c r="AF124" s="550"/>
      <c r="AG124" s="538"/>
      <c r="AH124" s="540">
        <f>+AF124+AG124</f>
        <v>0</v>
      </c>
      <c r="AI124" s="541">
        <f t="shared" si="124"/>
        <v>0</v>
      </c>
      <c r="AJ124" s="542">
        <f t="shared" si="124"/>
        <v>0</v>
      </c>
      <c r="AK124" s="543">
        <f t="shared" si="124"/>
        <v>0</v>
      </c>
    </row>
    <row r="125" spans="1:37" s="201" customFormat="1" ht="12.75">
      <c r="A125" s="507"/>
      <c r="B125" s="250"/>
      <c r="C125" s="520"/>
      <c r="D125" s="521"/>
      <c r="E125" s="525"/>
      <c r="F125" s="242"/>
      <c r="G125" s="242"/>
      <c r="H125" s="242" t="s">
        <v>289</v>
      </c>
      <c r="I125" s="242"/>
      <c r="J125" s="243"/>
      <c r="K125" s="549"/>
      <c r="L125" s="538"/>
      <c r="M125" s="538">
        <f>+K125+L125</f>
        <v>0</v>
      </c>
      <c r="N125" s="550"/>
      <c r="O125" s="538"/>
      <c r="P125" s="540">
        <f>+N125+O125</f>
        <v>0</v>
      </c>
      <c r="Q125" s="549"/>
      <c r="R125" s="538"/>
      <c r="S125" s="538">
        <f>+Q125+R125</f>
        <v>0</v>
      </c>
      <c r="T125" s="550"/>
      <c r="U125" s="538"/>
      <c r="V125" s="540">
        <f>+T125+U125</f>
        <v>0</v>
      </c>
      <c r="W125" s="549"/>
      <c r="X125" s="538"/>
      <c r="Y125" s="538">
        <f>+W125+X125</f>
        <v>0</v>
      </c>
      <c r="Z125" s="550"/>
      <c r="AA125" s="538"/>
      <c r="AB125" s="540">
        <f>+Z125+AA125</f>
        <v>0</v>
      </c>
      <c r="AC125" s="549"/>
      <c r="AD125" s="538"/>
      <c r="AE125" s="538">
        <f>+AC125+AD125</f>
        <v>0</v>
      </c>
      <c r="AF125" s="550"/>
      <c r="AG125" s="538"/>
      <c r="AH125" s="540">
        <f>+AF125+AG125</f>
        <v>0</v>
      </c>
      <c r="AI125" s="541">
        <f>+K125+N125+Q125+W125+AC125</f>
        <v>0</v>
      </c>
      <c r="AJ125" s="542">
        <f>+L125+O125+R125+X125+AD125</f>
        <v>0</v>
      </c>
      <c r="AK125" s="543">
        <f>+M125+P125+S125+Y125+AE125</f>
        <v>0</v>
      </c>
    </row>
    <row r="126" spans="1:37" s="201" customFormat="1" ht="12.75">
      <c r="A126" s="507"/>
      <c r="B126" s="250"/>
      <c r="C126" s="520"/>
      <c r="D126" s="521"/>
      <c r="E126" s="525"/>
      <c r="F126" s="242"/>
      <c r="G126" s="242"/>
      <c r="H126" s="242" t="s">
        <v>290</v>
      </c>
      <c r="I126" s="242"/>
      <c r="J126" s="243"/>
      <c r="K126" s="549"/>
      <c r="L126" s="538"/>
      <c r="M126" s="538">
        <f>+K126+L126</f>
        <v>0</v>
      </c>
      <c r="N126" s="550"/>
      <c r="O126" s="538"/>
      <c r="P126" s="540">
        <f>+N126+O126</f>
        <v>0</v>
      </c>
      <c r="Q126" s="549"/>
      <c r="R126" s="538"/>
      <c r="S126" s="538">
        <f>+Q126+R126</f>
        <v>0</v>
      </c>
      <c r="T126" s="550"/>
      <c r="U126" s="538"/>
      <c r="V126" s="540">
        <f>+T126+U126</f>
        <v>0</v>
      </c>
      <c r="W126" s="549"/>
      <c r="X126" s="538"/>
      <c r="Y126" s="538">
        <f>+W126+X126</f>
        <v>0</v>
      </c>
      <c r="Z126" s="550"/>
      <c r="AA126" s="538"/>
      <c r="AB126" s="540">
        <f>+Z126+AA126</f>
        <v>0</v>
      </c>
      <c r="AC126" s="549"/>
      <c r="AD126" s="538"/>
      <c r="AE126" s="538">
        <f>+AC126+AD126</f>
        <v>0</v>
      </c>
      <c r="AF126" s="550"/>
      <c r="AG126" s="538"/>
      <c r="AH126" s="540">
        <f>+AF126+AG126</f>
        <v>0</v>
      </c>
      <c r="AI126" s="541">
        <f t="shared" si="124"/>
        <v>0</v>
      </c>
      <c r="AJ126" s="542">
        <f t="shared" si="124"/>
        <v>0</v>
      </c>
      <c r="AK126" s="543">
        <f t="shared" si="124"/>
        <v>0</v>
      </c>
    </row>
    <row r="127" spans="1:37" s="201" customFormat="1" ht="12.75">
      <c r="A127" s="507"/>
      <c r="B127" s="250"/>
      <c r="C127" s="520"/>
      <c r="D127" s="521"/>
      <c r="E127" s="525"/>
      <c r="F127" s="551"/>
      <c r="G127" s="395" t="s">
        <v>319</v>
      </c>
      <c r="H127" s="394" t="s">
        <v>320</v>
      </c>
      <c r="I127" s="573"/>
      <c r="J127" s="552"/>
      <c r="K127" s="545">
        <f aca="true" t="shared" si="125" ref="K127:AK127">SUM(K128:K133)</f>
        <v>2</v>
      </c>
      <c r="L127" s="546">
        <f t="shared" si="125"/>
        <v>2</v>
      </c>
      <c r="M127" s="546">
        <f t="shared" si="125"/>
        <v>4</v>
      </c>
      <c r="N127" s="547">
        <f t="shared" si="125"/>
        <v>0</v>
      </c>
      <c r="O127" s="546">
        <f t="shared" si="125"/>
        <v>0</v>
      </c>
      <c r="P127" s="548">
        <f t="shared" si="125"/>
        <v>0</v>
      </c>
      <c r="Q127" s="545">
        <f t="shared" si="125"/>
        <v>1</v>
      </c>
      <c r="R127" s="546">
        <f t="shared" si="125"/>
        <v>3</v>
      </c>
      <c r="S127" s="546">
        <f t="shared" si="125"/>
        <v>4</v>
      </c>
      <c r="T127" s="547">
        <f t="shared" si="125"/>
        <v>0</v>
      </c>
      <c r="U127" s="546">
        <f t="shared" si="125"/>
        <v>0</v>
      </c>
      <c r="V127" s="548">
        <f t="shared" si="125"/>
        <v>0</v>
      </c>
      <c r="W127" s="545">
        <f t="shared" si="125"/>
        <v>1</v>
      </c>
      <c r="X127" s="546">
        <f t="shared" si="125"/>
        <v>3</v>
      </c>
      <c r="Y127" s="546">
        <f t="shared" si="125"/>
        <v>4</v>
      </c>
      <c r="Z127" s="547">
        <f t="shared" si="125"/>
        <v>0</v>
      </c>
      <c r="AA127" s="546">
        <f t="shared" si="125"/>
        <v>0</v>
      </c>
      <c r="AB127" s="548">
        <f t="shared" si="125"/>
        <v>0</v>
      </c>
      <c r="AC127" s="545">
        <f t="shared" si="125"/>
        <v>1</v>
      </c>
      <c r="AD127" s="546">
        <f t="shared" si="125"/>
        <v>3</v>
      </c>
      <c r="AE127" s="546">
        <f t="shared" si="125"/>
        <v>4</v>
      </c>
      <c r="AF127" s="547">
        <f t="shared" si="125"/>
        <v>0</v>
      </c>
      <c r="AG127" s="546">
        <f t="shared" si="125"/>
        <v>0</v>
      </c>
      <c r="AH127" s="548">
        <f t="shared" si="125"/>
        <v>0</v>
      </c>
      <c r="AI127" s="545">
        <f t="shared" si="125"/>
        <v>5</v>
      </c>
      <c r="AJ127" s="546">
        <f t="shared" si="125"/>
        <v>11</v>
      </c>
      <c r="AK127" s="548">
        <f t="shared" si="125"/>
        <v>16</v>
      </c>
    </row>
    <row r="128" spans="1:37" s="201" customFormat="1" ht="12.75">
      <c r="A128" s="507"/>
      <c r="B128" s="250"/>
      <c r="C128" s="520"/>
      <c r="D128" s="521"/>
      <c r="E128" s="525"/>
      <c r="F128" s="242"/>
      <c r="G128" s="242"/>
      <c r="H128" s="242" t="s">
        <v>283</v>
      </c>
      <c r="I128" s="242"/>
      <c r="J128" s="243"/>
      <c r="K128" s="599"/>
      <c r="L128" s="600"/>
      <c r="M128" s="538">
        <f aca="true" t="shared" si="126" ref="M128:M133">+K128+L128</f>
        <v>0</v>
      </c>
      <c r="N128" s="550"/>
      <c r="O128" s="538"/>
      <c r="P128" s="540">
        <f aca="true" t="shared" si="127" ref="P128:P133">+N128+O128</f>
        <v>0</v>
      </c>
      <c r="Q128" s="566"/>
      <c r="R128" s="567"/>
      <c r="S128" s="538">
        <f aca="true" t="shared" si="128" ref="S128:S133">+Q128+R128</f>
        <v>0</v>
      </c>
      <c r="T128" s="550"/>
      <c r="U128" s="538"/>
      <c r="V128" s="540">
        <f aca="true" t="shared" si="129" ref="V128:V133">+T128+U128</f>
        <v>0</v>
      </c>
      <c r="W128" s="566"/>
      <c r="X128" s="567"/>
      <c r="Y128" s="538">
        <f aca="true" t="shared" si="130" ref="Y128:Y133">+W128+X128</f>
        <v>0</v>
      </c>
      <c r="Z128" s="550"/>
      <c r="AA128" s="538"/>
      <c r="AB128" s="540">
        <f aca="true" t="shared" si="131" ref="AB128:AB133">+Z128+AA128</f>
        <v>0</v>
      </c>
      <c r="AC128" s="566"/>
      <c r="AD128" s="567"/>
      <c r="AE128" s="538">
        <f aca="true" t="shared" si="132" ref="AE128:AE133">+AC128+AD128</f>
        <v>0</v>
      </c>
      <c r="AF128" s="550"/>
      <c r="AG128" s="538"/>
      <c r="AH128" s="540">
        <f aca="true" t="shared" si="133" ref="AH128:AH133">+AF128+AG128</f>
        <v>0</v>
      </c>
      <c r="AI128" s="541">
        <f aca="true" t="shared" si="134" ref="AI128:AK133">+K128+N128+Q128+W128+AC128</f>
        <v>0</v>
      </c>
      <c r="AJ128" s="542">
        <f t="shared" si="134"/>
        <v>0</v>
      </c>
      <c r="AK128" s="543">
        <f t="shared" si="134"/>
        <v>0</v>
      </c>
    </row>
    <row r="129" spans="1:37" s="201" customFormat="1" ht="12.75">
      <c r="A129" s="507"/>
      <c r="B129" s="250"/>
      <c r="C129" s="520"/>
      <c r="D129" s="521"/>
      <c r="E129" s="525"/>
      <c r="F129" s="242"/>
      <c r="G129" s="242"/>
      <c r="H129" s="242" t="s">
        <v>285</v>
      </c>
      <c r="I129" s="242"/>
      <c r="J129" s="243"/>
      <c r="K129" s="599"/>
      <c r="L129" s="600"/>
      <c r="M129" s="538">
        <f t="shared" si="126"/>
        <v>0</v>
      </c>
      <c r="N129" s="550"/>
      <c r="O129" s="538"/>
      <c r="P129" s="540">
        <f t="shared" si="127"/>
        <v>0</v>
      </c>
      <c r="Q129" s="566"/>
      <c r="R129" s="567"/>
      <c r="S129" s="538">
        <f t="shared" si="128"/>
        <v>0</v>
      </c>
      <c r="T129" s="550"/>
      <c r="U129" s="538"/>
      <c r="V129" s="540">
        <f t="shared" si="129"/>
        <v>0</v>
      </c>
      <c r="W129" s="566"/>
      <c r="X129" s="567"/>
      <c r="Y129" s="538">
        <f t="shared" si="130"/>
        <v>0</v>
      </c>
      <c r="Z129" s="550"/>
      <c r="AA129" s="538"/>
      <c r="AB129" s="540">
        <f t="shared" si="131"/>
        <v>0</v>
      </c>
      <c r="AC129" s="566"/>
      <c r="AD129" s="567"/>
      <c r="AE129" s="538">
        <f t="shared" si="132"/>
        <v>0</v>
      </c>
      <c r="AF129" s="550"/>
      <c r="AG129" s="538"/>
      <c r="AH129" s="540">
        <f t="shared" si="133"/>
        <v>0</v>
      </c>
      <c r="AI129" s="541">
        <f t="shared" si="134"/>
        <v>0</v>
      </c>
      <c r="AJ129" s="542">
        <f t="shared" si="134"/>
        <v>0</v>
      </c>
      <c r="AK129" s="543">
        <f t="shared" si="134"/>
        <v>0</v>
      </c>
    </row>
    <row r="130" spans="1:37" s="201" customFormat="1" ht="12.75">
      <c r="A130" s="507"/>
      <c r="B130" s="250"/>
      <c r="C130" s="520"/>
      <c r="D130" s="521"/>
      <c r="E130" s="525"/>
      <c r="F130" s="242"/>
      <c r="G130" s="242"/>
      <c r="H130" s="242" t="s">
        <v>287</v>
      </c>
      <c r="I130" s="242"/>
      <c r="J130" s="243"/>
      <c r="K130" s="599">
        <v>1</v>
      </c>
      <c r="L130" s="600">
        <v>1</v>
      </c>
      <c r="M130" s="538">
        <f t="shared" si="126"/>
        <v>2</v>
      </c>
      <c r="N130" s="550"/>
      <c r="O130" s="538"/>
      <c r="P130" s="540">
        <f t="shared" si="127"/>
        <v>0</v>
      </c>
      <c r="Q130" s="566"/>
      <c r="R130" s="567">
        <v>1</v>
      </c>
      <c r="S130" s="538">
        <f t="shared" si="128"/>
        <v>1</v>
      </c>
      <c r="T130" s="550"/>
      <c r="U130" s="538"/>
      <c r="V130" s="540">
        <f t="shared" si="129"/>
        <v>0</v>
      </c>
      <c r="W130" s="566"/>
      <c r="X130" s="567"/>
      <c r="Y130" s="538">
        <f t="shared" si="130"/>
        <v>0</v>
      </c>
      <c r="Z130" s="550"/>
      <c r="AA130" s="538"/>
      <c r="AB130" s="540">
        <f t="shared" si="131"/>
        <v>0</v>
      </c>
      <c r="AC130" s="566"/>
      <c r="AD130" s="567"/>
      <c r="AE130" s="538">
        <f t="shared" si="132"/>
        <v>0</v>
      </c>
      <c r="AF130" s="550"/>
      <c r="AG130" s="538"/>
      <c r="AH130" s="540">
        <f t="shared" si="133"/>
        <v>0</v>
      </c>
      <c r="AI130" s="541">
        <f t="shared" si="134"/>
        <v>1</v>
      </c>
      <c r="AJ130" s="542">
        <f t="shared" si="134"/>
        <v>2</v>
      </c>
      <c r="AK130" s="543">
        <f t="shared" si="134"/>
        <v>3</v>
      </c>
    </row>
    <row r="131" spans="1:37" s="201" customFormat="1" ht="12.75">
      <c r="A131" s="507"/>
      <c r="B131" s="250"/>
      <c r="C131" s="520"/>
      <c r="D131" s="521"/>
      <c r="E131" s="525"/>
      <c r="F131" s="256"/>
      <c r="G131" s="256"/>
      <c r="H131" s="242" t="s">
        <v>288</v>
      </c>
      <c r="I131" s="256"/>
      <c r="J131" s="263"/>
      <c r="K131" s="601">
        <v>1</v>
      </c>
      <c r="L131" s="602">
        <v>1</v>
      </c>
      <c r="M131" s="578">
        <f t="shared" si="126"/>
        <v>2</v>
      </c>
      <c r="N131" s="579"/>
      <c r="O131" s="578"/>
      <c r="P131" s="580">
        <f t="shared" si="127"/>
        <v>0</v>
      </c>
      <c r="Q131" s="603">
        <v>1</v>
      </c>
      <c r="R131" s="604">
        <v>2</v>
      </c>
      <c r="S131" s="578">
        <f t="shared" si="128"/>
        <v>3</v>
      </c>
      <c r="T131" s="579"/>
      <c r="U131" s="578"/>
      <c r="V131" s="580">
        <f t="shared" si="129"/>
        <v>0</v>
      </c>
      <c r="W131" s="603"/>
      <c r="X131" s="604">
        <v>1</v>
      </c>
      <c r="Y131" s="578">
        <f t="shared" si="130"/>
        <v>1</v>
      </c>
      <c r="Z131" s="579"/>
      <c r="AA131" s="578"/>
      <c r="AB131" s="580">
        <f t="shared" si="131"/>
        <v>0</v>
      </c>
      <c r="AC131" s="603"/>
      <c r="AD131" s="604">
        <v>1</v>
      </c>
      <c r="AE131" s="578">
        <f t="shared" si="132"/>
        <v>1</v>
      </c>
      <c r="AF131" s="579"/>
      <c r="AG131" s="578"/>
      <c r="AH131" s="580">
        <f t="shared" si="133"/>
        <v>0</v>
      </c>
      <c r="AI131" s="581">
        <f t="shared" si="134"/>
        <v>2</v>
      </c>
      <c r="AJ131" s="582">
        <f t="shared" si="134"/>
        <v>5</v>
      </c>
      <c r="AK131" s="583">
        <f t="shared" si="134"/>
        <v>7</v>
      </c>
    </row>
    <row r="132" spans="1:37" s="201" customFormat="1" ht="12.75">
      <c r="A132" s="507"/>
      <c r="B132" s="250"/>
      <c r="C132" s="520"/>
      <c r="D132" s="521"/>
      <c r="E132" s="525"/>
      <c r="F132" s="256"/>
      <c r="G132" s="256"/>
      <c r="H132" s="242" t="s">
        <v>289</v>
      </c>
      <c r="I132" s="256"/>
      <c r="J132" s="263"/>
      <c r="K132" s="603"/>
      <c r="L132" s="604"/>
      <c r="M132" s="578">
        <f t="shared" si="126"/>
        <v>0</v>
      </c>
      <c r="N132" s="579"/>
      <c r="O132" s="578"/>
      <c r="P132" s="580">
        <f t="shared" si="127"/>
        <v>0</v>
      </c>
      <c r="Q132" s="603"/>
      <c r="R132" s="604"/>
      <c r="S132" s="578">
        <f t="shared" si="128"/>
        <v>0</v>
      </c>
      <c r="T132" s="579"/>
      <c r="U132" s="578"/>
      <c r="V132" s="580">
        <f t="shared" si="129"/>
        <v>0</v>
      </c>
      <c r="W132" s="603">
        <v>1</v>
      </c>
      <c r="X132" s="604">
        <v>2</v>
      </c>
      <c r="Y132" s="578">
        <f t="shared" si="130"/>
        <v>3</v>
      </c>
      <c r="Z132" s="579"/>
      <c r="AA132" s="578"/>
      <c r="AB132" s="580">
        <f t="shared" si="131"/>
        <v>0</v>
      </c>
      <c r="AC132" s="603">
        <v>1</v>
      </c>
      <c r="AD132" s="604">
        <v>2</v>
      </c>
      <c r="AE132" s="578">
        <f t="shared" si="132"/>
        <v>3</v>
      </c>
      <c r="AF132" s="579"/>
      <c r="AG132" s="578"/>
      <c r="AH132" s="580">
        <f t="shared" si="133"/>
        <v>0</v>
      </c>
      <c r="AI132" s="581">
        <f>+K132+N132+Q132+W132+AC132</f>
        <v>2</v>
      </c>
      <c r="AJ132" s="582">
        <f>+L132+O132+R132+X132+AD132</f>
        <v>4</v>
      </c>
      <c r="AK132" s="583">
        <f>+M132+P132+S132+Y132+AE132</f>
        <v>6</v>
      </c>
    </row>
    <row r="133" spans="1:37" s="201" customFormat="1" ht="13.5" thickBot="1">
      <c r="A133" s="568"/>
      <c r="B133" s="513"/>
      <c r="C133" s="569"/>
      <c r="D133" s="570"/>
      <c r="E133" s="571"/>
      <c r="F133" s="256"/>
      <c r="G133" s="256"/>
      <c r="H133" s="242" t="s">
        <v>290</v>
      </c>
      <c r="I133" s="256"/>
      <c r="J133" s="345"/>
      <c r="K133" s="605"/>
      <c r="L133" s="606"/>
      <c r="M133" s="584">
        <f t="shared" si="126"/>
        <v>0</v>
      </c>
      <c r="N133" s="585"/>
      <c r="O133" s="584"/>
      <c r="P133" s="586">
        <f t="shared" si="127"/>
        <v>0</v>
      </c>
      <c r="Q133" s="605"/>
      <c r="R133" s="606"/>
      <c r="S133" s="584">
        <f t="shared" si="128"/>
        <v>0</v>
      </c>
      <c r="T133" s="585"/>
      <c r="U133" s="584"/>
      <c r="V133" s="586">
        <f t="shared" si="129"/>
        <v>0</v>
      </c>
      <c r="W133" s="605"/>
      <c r="X133" s="606"/>
      <c r="Y133" s="584">
        <f t="shared" si="130"/>
        <v>0</v>
      </c>
      <c r="Z133" s="585"/>
      <c r="AA133" s="584"/>
      <c r="AB133" s="586">
        <f t="shared" si="131"/>
        <v>0</v>
      </c>
      <c r="AC133" s="605"/>
      <c r="AD133" s="606"/>
      <c r="AE133" s="584">
        <f t="shared" si="132"/>
        <v>0</v>
      </c>
      <c r="AF133" s="585"/>
      <c r="AG133" s="584"/>
      <c r="AH133" s="586">
        <f t="shared" si="133"/>
        <v>0</v>
      </c>
      <c r="AI133" s="588">
        <f t="shared" si="134"/>
        <v>0</v>
      </c>
      <c r="AJ133" s="589">
        <f t="shared" si="134"/>
        <v>0</v>
      </c>
      <c r="AK133" s="590">
        <f t="shared" si="134"/>
        <v>0</v>
      </c>
    </row>
    <row r="134" spans="1:37" s="201" customFormat="1" ht="12.75">
      <c r="A134" s="507"/>
      <c r="B134" s="250"/>
      <c r="C134" s="520"/>
      <c r="D134" s="521"/>
      <c r="E134" s="525"/>
      <c r="F134" s="557"/>
      <c r="G134" s="287" t="s">
        <v>321</v>
      </c>
      <c r="H134" s="256" t="s">
        <v>322</v>
      </c>
      <c r="I134" s="513"/>
      <c r="J134" s="432"/>
      <c r="K134" s="558">
        <f aca="true" t="shared" si="135" ref="K134:AK134">SUM(K135:K140)</f>
        <v>0</v>
      </c>
      <c r="L134" s="559">
        <f t="shared" si="135"/>
        <v>0</v>
      </c>
      <c r="M134" s="559">
        <f t="shared" si="135"/>
        <v>0</v>
      </c>
      <c r="N134" s="560">
        <f t="shared" si="135"/>
        <v>0</v>
      </c>
      <c r="O134" s="559">
        <f t="shared" si="135"/>
        <v>0</v>
      </c>
      <c r="P134" s="561">
        <f t="shared" si="135"/>
        <v>0</v>
      </c>
      <c r="Q134" s="558">
        <f t="shared" si="135"/>
        <v>0</v>
      </c>
      <c r="R134" s="559">
        <f t="shared" si="135"/>
        <v>0</v>
      </c>
      <c r="S134" s="559">
        <f t="shared" si="135"/>
        <v>0</v>
      </c>
      <c r="T134" s="560">
        <f t="shared" si="135"/>
        <v>0</v>
      </c>
      <c r="U134" s="559">
        <f t="shared" si="135"/>
        <v>0</v>
      </c>
      <c r="V134" s="561">
        <f t="shared" si="135"/>
        <v>0</v>
      </c>
      <c r="W134" s="558">
        <f t="shared" si="135"/>
        <v>0</v>
      </c>
      <c r="X134" s="559">
        <f t="shared" si="135"/>
        <v>0</v>
      </c>
      <c r="Y134" s="559">
        <f t="shared" si="135"/>
        <v>0</v>
      </c>
      <c r="Z134" s="560">
        <f t="shared" si="135"/>
        <v>0</v>
      </c>
      <c r="AA134" s="559">
        <f t="shared" si="135"/>
        <v>0</v>
      </c>
      <c r="AB134" s="561">
        <f t="shared" si="135"/>
        <v>0</v>
      </c>
      <c r="AC134" s="558">
        <f t="shared" si="135"/>
        <v>0</v>
      </c>
      <c r="AD134" s="559">
        <f t="shared" si="135"/>
        <v>0</v>
      </c>
      <c r="AE134" s="559">
        <f t="shared" si="135"/>
        <v>0</v>
      </c>
      <c r="AF134" s="560">
        <f t="shared" si="135"/>
        <v>0</v>
      </c>
      <c r="AG134" s="559">
        <f t="shared" si="135"/>
        <v>0</v>
      </c>
      <c r="AH134" s="561">
        <f t="shared" si="135"/>
        <v>0</v>
      </c>
      <c r="AI134" s="558">
        <f t="shared" si="135"/>
        <v>0</v>
      </c>
      <c r="AJ134" s="559">
        <f t="shared" si="135"/>
        <v>0</v>
      </c>
      <c r="AK134" s="561">
        <f t="shared" si="135"/>
        <v>0</v>
      </c>
    </row>
    <row r="135" spans="1:37" s="201" customFormat="1" ht="12.75">
      <c r="A135" s="507"/>
      <c r="B135" s="250"/>
      <c r="C135" s="520"/>
      <c r="D135" s="521"/>
      <c r="E135" s="525"/>
      <c r="F135" s="242"/>
      <c r="G135" s="242"/>
      <c r="H135" s="242" t="s">
        <v>283</v>
      </c>
      <c r="I135" s="243"/>
      <c r="J135" s="243"/>
      <c r="K135" s="549"/>
      <c r="L135" s="538"/>
      <c r="M135" s="538">
        <f aca="true" t="shared" si="136" ref="M135:M140">+K135+L135</f>
        <v>0</v>
      </c>
      <c r="N135" s="550"/>
      <c r="O135" s="538"/>
      <c r="P135" s="540">
        <f aca="true" t="shared" si="137" ref="P135:P140">+N135+O135</f>
        <v>0</v>
      </c>
      <c r="Q135" s="549"/>
      <c r="R135" s="538"/>
      <c r="S135" s="538">
        <f aca="true" t="shared" si="138" ref="S135:S140">+Q135+R135</f>
        <v>0</v>
      </c>
      <c r="T135" s="550"/>
      <c r="U135" s="538"/>
      <c r="V135" s="540">
        <f aca="true" t="shared" si="139" ref="V135:V140">+T135+U135</f>
        <v>0</v>
      </c>
      <c r="W135" s="549"/>
      <c r="X135" s="538"/>
      <c r="Y135" s="538">
        <f aca="true" t="shared" si="140" ref="Y135:Y140">+W135+X135</f>
        <v>0</v>
      </c>
      <c r="Z135" s="550"/>
      <c r="AA135" s="538"/>
      <c r="AB135" s="540">
        <f aca="true" t="shared" si="141" ref="AB135:AB140">+Z135+AA135</f>
        <v>0</v>
      </c>
      <c r="AC135" s="549"/>
      <c r="AD135" s="538"/>
      <c r="AE135" s="538">
        <f aca="true" t="shared" si="142" ref="AE135:AE140">+AC135+AD135</f>
        <v>0</v>
      </c>
      <c r="AF135" s="550"/>
      <c r="AG135" s="538"/>
      <c r="AH135" s="540">
        <f aca="true" t="shared" si="143" ref="AH135:AH140">+AF135+AG135</f>
        <v>0</v>
      </c>
      <c r="AI135" s="541">
        <f aca="true" t="shared" si="144" ref="AI135:AK140">+K135+N135+Q135+W135+AC135</f>
        <v>0</v>
      </c>
      <c r="AJ135" s="542">
        <f t="shared" si="144"/>
        <v>0</v>
      </c>
      <c r="AK135" s="543">
        <f t="shared" si="144"/>
        <v>0</v>
      </c>
    </row>
    <row r="136" spans="1:37" s="201" customFormat="1" ht="12.75">
      <c r="A136" s="507"/>
      <c r="B136" s="250"/>
      <c r="C136" s="520"/>
      <c r="D136" s="521"/>
      <c r="E136" s="525"/>
      <c r="F136" s="242"/>
      <c r="G136" s="242"/>
      <c r="H136" s="242" t="s">
        <v>285</v>
      </c>
      <c r="I136" s="243"/>
      <c r="J136" s="243"/>
      <c r="K136" s="549"/>
      <c r="L136" s="538"/>
      <c r="M136" s="538">
        <f t="shared" si="136"/>
        <v>0</v>
      </c>
      <c r="N136" s="550"/>
      <c r="O136" s="538"/>
      <c r="P136" s="540">
        <f t="shared" si="137"/>
        <v>0</v>
      </c>
      <c r="Q136" s="549"/>
      <c r="R136" s="538"/>
      <c r="S136" s="538">
        <f t="shared" si="138"/>
        <v>0</v>
      </c>
      <c r="T136" s="550"/>
      <c r="U136" s="538"/>
      <c r="V136" s="540">
        <f t="shared" si="139"/>
        <v>0</v>
      </c>
      <c r="W136" s="549"/>
      <c r="X136" s="538"/>
      <c r="Y136" s="538">
        <f t="shared" si="140"/>
        <v>0</v>
      </c>
      <c r="Z136" s="550"/>
      <c r="AA136" s="538"/>
      <c r="AB136" s="540">
        <f t="shared" si="141"/>
        <v>0</v>
      </c>
      <c r="AC136" s="549"/>
      <c r="AD136" s="538"/>
      <c r="AE136" s="538">
        <f t="shared" si="142"/>
        <v>0</v>
      </c>
      <c r="AF136" s="550"/>
      <c r="AG136" s="538"/>
      <c r="AH136" s="540">
        <f t="shared" si="143"/>
        <v>0</v>
      </c>
      <c r="AI136" s="541">
        <f t="shared" si="144"/>
        <v>0</v>
      </c>
      <c r="AJ136" s="542">
        <f t="shared" si="144"/>
        <v>0</v>
      </c>
      <c r="AK136" s="543">
        <f t="shared" si="144"/>
        <v>0</v>
      </c>
    </row>
    <row r="137" spans="1:37" s="201" customFormat="1" ht="12.75">
      <c r="A137" s="507"/>
      <c r="B137" s="250"/>
      <c r="C137" s="520"/>
      <c r="D137" s="521"/>
      <c r="E137" s="525"/>
      <c r="F137" s="242"/>
      <c r="G137" s="242"/>
      <c r="H137" s="242" t="s">
        <v>287</v>
      </c>
      <c r="I137" s="243"/>
      <c r="J137" s="243"/>
      <c r="K137" s="549"/>
      <c r="L137" s="538"/>
      <c r="M137" s="538">
        <f t="shared" si="136"/>
        <v>0</v>
      </c>
      <c r="N137" s="550"/>
      <c r="O137" s="538"/>
      <c r="P137" s="540">
        <f t="shared" si="137"/>
        <v>0</v>
      </c>
      <c r="Q137" s="549"/>
      <c r="R137" s="538"/>
      <c r="S137" s="538">
        <f t="shared" si="138"/>
        <v>0</v>
      </c>
      <c r="T137" s="550"/>
      <c r="U137" s="538"/>
      <c r="V137" s="540">
        <f t="shared" si="139"/>
        <v>0</v>
      </c>
      <c r="W137" s="549"/>
      <c r="X137" s="538"/>
      <c r="Y137" s="538">
        <f t="shared" si="140"/>
        <v>0</v>
      </c>
      <c r="Z137" s="550"/>
      <c r="AA137" s="538"/>
      <c r="AB137" s="540">
        <f t="shared" si="141"/>
        <v>0</v>
      </c>
      <c r="AC137" s="549"/>
      <c r="AD137" s="538"/>
      <c r="AE137" s="538">
        <f t="shared" si="142"/>
        <v>0</v>
      </c>
      <c r="AF137" s="550"/>
      <c r="AG137" s="538"/>
      <c r="AH137" s="540">
        <f t="shared" si="143"/>
        <v>0</v>
      </c>
      <c r="AI137" s="541">
        <f t="shared" si="144"/>
        <v>0</v>
      </c>
      <c r="AJ137" s="542">
        <f t="shared" si="144"/>
        <v>0</v>
      </c>
      <c r="AK137" s="543">
        <f t="shared" si="144"/>
        <v>0</v>
      </c>
    </row>
    <row r="138" spans="1:37" s="201" customFormat="1" ht="12.75">
      <c r="A138" s="507"/>
      <c r="B138" s="250"/>
      <c r="C138" s="520"/>
      <c r="D138" s="521"/>
      <c r="E138" s="525"/>
      <c r="F138" s="242"/>
      <c r="G138" s="242"/>
      <c r="H138" s="242" t="s">
        <v>288</v>
      </c>
      <c r="I138" s="243"/>
      <c r="J138" s="243"/>
      <c r="K138" s="549"/>
      <c r="L138" s="538"/>
      <c r="M138" s="538">
        <f t="shared" si="136"/>
        <v>0</v>
      </c>
      <c r="N138" s="550"/>
      <c r="O138" s="538"/>
      <c r="P138" s="540">
        <f t="shared" si="137"/>
        <v>0</v>
      </c>
      <c r="Q138" s="549"/>
      <c r="R138" s="538"/>
      <c r="S138" s="538">
        <f t="shared" si="138"/>
        <v>0</v>
      </c>
      <c r="T138" s="550"/>
      <c r="U138" s="538"/>
      <c r="V138" s="540">
        <f t="shared" si="139"/>
        <v>0</v>
      </c>
      <c r="W138" s="549"/>
      <c r="X138" s="538"/>
      <c r="Y138" s="538">
        <f t="shared" si="140"/>
        <v>0</v>
      </c>
      <c r="Z138" s="550"/>
      <c r="AA138" s="538"/>
      <c r="AB138" s="540">
        <f t="shared" si="141"/>
        <v>0</v>
      </c>
      <c r="AC138" s="549"/>
      <c r="AD138" s="538"/>
      <c r="AE138" s="538">
        <f t="shared" si="142"/>
        <v>0</v>
      </c>
      <c r="AF138" s="550"/>
      <c r="AG138" s="538"/>
      <c r="AH138" s="540">
        <f t="shared" si="143"/>
        <v>0</v>
      </c>
      <c r="AI138" s="541">
        <f t="shared" si="144"/>
        <v>0</v>
      </c>
      <c r="AJ138" s="542">
        <f t="shared" si="144"/>
        <v>0</v>
      </c>
      <c r="AK138" s="543">
        <f t="shared" si="144"/>
        <v>0</v>
      </c>
    </row>
    <row r="139" spans="1:37" s="201" customFormat="1" ht="12.75">
      <c r="A139" s="507"/>
      <c r="B139" s="250"/>
      <c r="C139" s="520"/>
      <c r="D139" s="521"/>
      <c r="E139" s="525"/>
      <c r="F139" s="242"/>
      <c r="G139" s="242"/>
      <c r="H139" s="242" t="s">
        <v>289</v>
      </c>
      <c r="I139" s="243"/>
      <c r="J139" s="243"/>
      <c r="K139" s="549"/>
      <c r="L139" s="538"/>
      <c r="M139" s="538">
        <f t="shared" si="136"/>
        <v>0</v>
      </c>
      <c r="N139" s="550"/>
      <c r="O139" s="538"/>
      <c r="P139" s="540">
        <f t="shared" si="137"/>
        <v>0</v>
      </c>
      <c r="Q139" s="549"/>
      <c r="R139" s="538"/>
      <c r="S139" s="538">
        <f t="shared" si="138"/>
        <v>0</v>
      </c>
      <c r="T139" s="550"/>
      <c r="U139" s="538"/>
      <c r="V139" s="540">
        <f t="shared" si="139"/>
        <v>0</v>
      </c>
      <c r="W139" s="549"/>
      <c r="X139" s="538"/>
      <c r="Y139" s="538">
        <f t="shared" si="140"/>
        <v>0</v>
      </c>
      <c r="Z139" s="550"/>
      <c r="AA139" s="538"/>
      <c r="AB139" s="540">
        <f t="shared" si="141"/>
        <v>0</v>
      </c>
      <c r="AC139" s="549"/>
      <c r="AD139" s="538"/>
      <c r="AE139" s="538">
        <f t="shared" si="142"/>
        <v>0</v>
      </c>
      <c r="AF139" s="550"/>
      <c r="AG139" s="538"/>
      <c r="AH139" s="540">
        <f t="shared" si="143"/>
        <v>0</v>
      </c>
      <c r="AI139" s="541">
        <f>+K139+N139+Q139+W139+AC139</f>
        <v>0</v>
      </c>
      <c r="AJ139" s="542">
        <f>+L139+O139+R139+X139+AD139</f>
        <v>0</v>
      </c>
      <c r="AK139" s="543">
        <f>+M139+P139+S139+Y139+AE139</f>
        <v>0</v>
      </c>
    </row>
    <row r="140" spans="1:37" s="201" customFormat="1" ht="13.5" thickBot="1">
      <c r="A140" s="507"/>
      <c r="B140" s="250"/>
      <c r="C140" s="520"/>
      <c r="D140" s="521"/>
      <c r="E140" s="525"/>
      <c r="F140" s="242"/>
      <c r="G140" s="242"/>
      <c r="H140" s="607" t="s">
        <v>290</v>
      </c>
      <c r="I140" s="608"/>
      <c r="J140" s="243"/>
      <c r="K140" s="549"/>
      <c r="L140" s="538"/>
      <c r="M140" s="538">
        <f t="shared" si="136"/>
        <v>0</v>
      </c>
      <c r="N140" s="550"/>
      <c r="O140" s="538"/>
      <c r="P140" s="540">
        <f t="shared" si="137"/>
        <v>0</v>
      </c>
      <c r="Q140" s="549"/>
      <c r="R140" s="538"/>
      <c r="S140" s="538">
        <f t="shared" si="138"/>
        <v>0</v>
      </c>
      <c r="T140" s="550"/>
      <c r="U140" s="538"/>
      <c r="V140" s="540">
        <f t="shared" si="139"/>
        <v>0</v>
      </c>
      <c r="W140" s="549"/>
      <c r="X140" s="538"/>
      <c r="Y140" s="538">
        <f t="shared" si="140"/>
        <v>0</v>
      </c>
      <c r="Z140" s="550"/>
      <c r="AA140" s="538"/>
      <c r="AB140" s="540">
        <f t="shared" si="141"/>
        <v>0</v>
      </c>
      <c r="AC140" s="549"/>
      <c r="AD140" s="538"/>
      <c r="AE140" s="538">
        <f t="shared" si="142"/>
        <v>0</v>
      </c>
      <c r="AF140" s="550"/>
      <c r="AG140" s="538"/>
      <c r="AH140" s="540">
        <f t="shared" si="143"/>
        <v>0</v>
      </c>
      <c r="AI140" s="541">
        <f t="shared" si="144"/>
        <v>0</v>
      </c>
      <c r="AJ140" s="542">
        <f t="shared" si="144"/>
        <v>0</v>
      </c>
      <c r="AK140" s="543">
        <f t="shared" si="144"/>
        <v>0</v>
      </c>
    </row>
    <row r="141" spans="1:37" s="201" customFormat="1" ht="12.75">
      <c r="A141" s="507"/>
      <c r="B141" s="250"/>
      <c r="C141" s="520"/>
      <c r="D141" s="521"/>
      <c r="E141" s="525"/>
      <c r="F141" s="551"/>
      <c r="G141" s="394" t="s">
        <v>323</v>
      </c>
      <c r="H141" s="394" t="s">
        <v>324</v>
      </c>
      <c r="I141" s="573"/>
      <c r="J141" s="552"/>
      <c r="K141" s="545">
        <f aca="true" t="shared" si="145" ref="K141:AK141">SUM(K142:K145)</f>
        <v>0</v>
      </c>
      <c r="L141" s="546">
        <f t="shared" si="145"/>
        <v>0</v>
      </c>
      <c r="M141" s="546">
        <f t="shared" si="145"/>
        <v>0</v>
      </c>
      <c r="N141" s="546">
        <f t="shared" si="145"/>
        <v>0</v>
      </c>
      <c r="O141" s="546">
        <f t="shared" si="145"/>
        <v>0</v>
      </c>
      <c r="P141" s="548">
        <f t="shared" si="145"/>
        <v>0</v>
      </c>
      <c r="Q141" s="545">
        <f t="shared" si="145"/>
        <v>0</v>
      </c>
      <c r="R141" s="546">
        <f t="shared" si="145"/>
        <v>0</v>
      </c>
      <c r="S141" s="546">
        <f t="shared" si="145"/>
        <v>0</v>
      </c>
      <c r="T141" s="546">
        <f t="shared" si="145"/>
        <v>0</v>
      </c>
      <c r="U141" s="546">
        <f t="shared" si="145"/>
        <v>0</v>
      </c>
      <c r="V141" s="548">
        <f t="shared" si="145"/>
        <v>0</v>
      </c>
      <c r="W141" s="545">
        <f t="shared" si="145"/>
        <v>0</v>
      </c>
      <c r="X141" s="546">
        <f t="shared" si="145"/>
        <v>0</v>
      </c>
      <c r="Y141" s="546">
        <f t="shared" si="145"/>
        <v>0</v>
      </c>
      <c r="Z141" s="546">
        <f t="shared" si="145"/>
        <v>0</v>
      </c>
      <c r="AA141" s="546">
        <f t="shared" si="145"/>
        <v>0</v>
      </c>
      <c r="AB141" s="548">
        <f t="shared" si="145"/>
        <v>0</v>
      </c>
      <c r="AC141" s="545">
        <f t="shared" si="145"/>
        <v>0</v>
      </c>
      <c r="AD141" s="546">
        <f t="shared" si="145"/>
        <v>0</v>
      </c>
      <c r="AE141" s="546">
        <f t="shared" si="145"/>
        <v>0</v>
      </c>
      <c r="AF141" s="546">
        <f t="shared" si="145"/>
        <v>0</v>
      </c>
      <c r="AG141" s="546">
        <f t="shared" si="145"/>
        <v>0</v>
      </c>
      <c r="AH141" s="548">
        <f t="shared" si="145"/>
        <v>0</v>
      </c>
      <c r="AI141" s="545">
        <f t="shared" si="145"/>
        <v>0</v>
      </c>
      <c r="AJ141" s="546">
        <f t="shared" si="145"/>
        <v>0</v>
      </c>
      <c r="AK141" s="548">
        <f t="shared" si="145"/>
        <v>0</v>
      </c>
    </row>
    <row r="142" spans="1:37" s="201" customFormat="1" ht="12.75">
      <c r="A142" s="507"/>
      <c r="B142" s="250"/>
      <c r="C142" s="520"/>
      <c r="D142" s="521"/>
      <c r="E142" s="525"/>
      <c r="F142" s="242"/>
      <c r="G142" s="242"/>
      <c r="H142" s="242" t="s">
        <v>287</v>
      </c>
      <c r="I142" s="242"/>
      <c r="J142" s="243"/>
      <c r="K142" s="549"/>
      <c r="L142" s="538"/>
      <c r="M142" s="538">
        <f>+K142+L142</f>
        <v>0</v>
      </c>
      <c r="N142" s="550"/>
      <c r="O142" s="538"/>
      <c r="P142" s="540">
        <f>+N142+O142</f>
        <v>0</v>
      </c>
      <c r="Q142" s="549"/>
      <c r="R142" s="538"/>
      <c r="S142" s="538">
        <f>+Q142+R142</f>
        <v>0</v>
      </c>
      <c r="T142" s="550"/>
      <c r="U142" s="538"/>
      <c r="V142" s="540">
        <f>+T142+U142</f>
        <v>0</v>
      </c>
      <c r="W142" s="549"/>
      <c r="X142" s="538"/>
      <c r="Y142" s="538">
        <f>+W142+X142</f>
        <v>0</v>
      </c>
      <c r="Z142" s="550"/>
      <c r="AA142" s="538"/>
      <c r="AB142" s="540">
        <f>+Z142+AA142</f>
        <v>0</v>
      </c>
      <c r="AC142" s="549"/>
      <c r="AD142" s="538"/>
      <c r="AE142" s="538">
        <f>+AC142+AD142</f>
        <v>0</v>
      </c>
      <c r="AF142" s="550"/>
      <c r="AG142" s="538"/>
      <c r="AH142" s="540">
        <f>+AF142+AG142</f>
        <v>0</v>
      </c>
      <c r="AI142" s="541">
        <f aca="true" t="shared" si="146" ref="AI142:AK145">+K142+N142+Q142+W142+AC142</f>
        <v>0</v>
      </c>
      <c r="AJ142" s="542">
        <f t="shared" si="146"/>
        <v>0</v>
      </c>
      <c r="AK142" s="543">
        <f t="shared" si="146"/>
        <v>0</v>
      </c>
    </row>
    <row r="143" spans="1:37" s="201" customFormat="1" ht="12.75">
      <c r="A143" s="507"/>
      <c r="B143" s="250"/>
      <c r="C143" s="520"/>
      <c r="D143" s="521"/>
      <c r="E143" s="525"/>
      <c r="F143" s="242"/>
      <c r="G143" s="242"/>
      <c r="H143" s="242" t="s">
        <v>288</v>
      </c>
      <c r="I143" s="242"/>
      <c r="J143" s="243"/>
      <c r="K143" s="549"/>
      <c r="L143" s="538"/>
      <c r="M143" s="538">
        <f>+K143+L143</f>
        <v>0</v>
      </c>
      <c r="N143" s="550"/>
      <c r="O143" s="538"/>
      <c r="P143" s="540">
        <f>+N143+O143</f>
        <v>0</v>
      </c>
      <c r="Q143" s="549"/>
      <c r="R143" s="538"/>
      <c r="S143" s="538">
        <f>+Q143+R143</f>
        <v>0</v>
      </c>
      <c r="T143" s="550"/>
      <c r="U143" s="538"/>
      <c r="V143" s="540">
        <f>+T143+U143</f>
        <v>0</v>
      </c>
      <c r="W143" s="549"/>
      <c r="X143" s="538"/>
      <c r="Y143" s="538">
        <f>+W143+X143</f>
        <v>0</v>
      </c>
      <c r="Z143" s="550"/>
      <c r="AA143" s="538"/>
      <c r="AB143" s="540">
        <f>+Z143+AA143</f>
        <v>0</v>
      </c>
      <c r="AC143" s="549"/>
      <c r="AD143" s="538"/>
      <c r="AE143" s="538">
        <f>+AC143+AD143</f>
        <v>0</v>
      </c>
      <c r="AF143" s="550"/>
      <c r="AG143" s="538"/>
      <c r="AH143" s="540">
        <f>+AF143+AG143</f>
        <v>0</v>
      </c>
      <c r="AI143" s="541">
        <f t="shared" si="146"/>
        <v>0</v>
      </c>
      <c r="AJ143" s="542">
        <f t="shared" si="146"/>
        <v>0</v>
      </c>
      <c r="AK143" s="543">
        <f t="shared" si="146"/>
        <v>0</v>
      </c>
    </row>
    <row r="144" spans="1:37" s="201" customFormat="1" ht="12.75">
      <c r="A144" s="507"/>
      <c r="B144" s="250"/>
      <c r="C144" s="520"/>
      <c r="D144" s="521"/>
      <c r="E144" s="525"/>
      <c r="F144" s="242"/>
      <c r="G144" s="242"/>
      <c r="H144" s="242" t="s">
        <v>289</v>
      </c>
      <c r="I144" s="242"/>
      <c r="J144" s="243"/>
      <c r="K144" s="549"/>
      <c r="L144" s="538"/>
      <c r="M144" s="538">
        <f>+K144+L144</f>
        <v>0</v>
      </c>
      <c r="N144" s="550"/>
      <c r="O144" s="538"/>
      <c r="P144" s="540">
        <f>+N144+O144</f>
        <v>0</v>
      </c>
      <c r="Q144" s="549"/>
      <c r="R144" s="538"/>
      <c r="S144" s="538">
        <f>+Q144+R144</f>
        <v>0</v>
      </c>
      <c r="T144" s="550"/>
      <c r="U144" s="538"/>
      <c r="V144" s="540">
        <f>+T144+U144</f>
        <v>0</v>
      </c>
      <c r="W144" s="549"/>
      <c r="X144" s="538"/>
      <c r="Y144" s="538">
        <f>+W144+X144</f>
        <v>0</v>
      </c>
      <c r="Z144" s="550"/>
      <c r="AA144" s="538"/>
      <c r="AB144" s="540">
        <f>+Z144+AA144</f>
        <v>0</v>
      </c>
      <c r="AC144" s="549"/>
      <c r="AD144" s="538"/>
      <c r="AE144" s="538">
        <f>+AC144+AD144</f>
        <v>0</v>
      </c>
      <c r="AF144" s="550"/>
      <c r="AG144" s="538"/>
      <c r="AH144" s="540">
        <f>+AF144+AG144</f>
        <v>0</v>
      </c>
      <c r="AI144" s="541">
        <f>+K144+N144+Q144+W144+AC144</f>
        <v>0</v>
      </c>
      <c r="AJ144" s="542">
        <f>+L144+O144+R144+X144+AD144</f>
        <v>0</v>
      </c>
      <c r="AK144" s="543">
        <f>+M144+P144+S144+Y144+AE144</f>
        <v>0</v>
      </c>
    </row>
    <row r="145" spans="1:37" s="201" customFormat="1" ht="12.75">
      <c r="A145" s="507"/>
      <c r="B145" s="250"/>
      <c r="C145" s="520"/>
      <c r="D145" s="521"/>
      <c r="E145" s="525"/>
      <c r="F145" s="242"/>
      <c r="G145" s="242"/>
      <c r="H145" s="242" t="s">
        <v>290</v>
      </c>
      <c r="I145" s="242"/>
      <c r="J145" s="243"/>
      <c r="K145" s="549"/>
      <c r="L145" s="538"/>
      <c r="M145" s="538">
        <f>+K145+L145</f>
        <v>0</v>
      </c>
      <c r="N145" s="550"/>
      <c r="O145" s="538"/>
      <c r="P145" s="540">
        <f>+N145+O145</f>
        <v>0</v>
      </c>
      <c r="Q145" s="549"/>
      <c r="R145" s="538"/>
      <c r="S145" s="538">
        <f>+Q145+R145</f>
        <v>0</v>
      </c>
      <c r="T145" s="550"/>
      <c r="U145" s="538"/>
      <c r="V145" s="540">
        <f>+T145+U145</f>
        <v>0</v>
      </c>
      <c r="W145" s="549"/>
      <c r="X145" s="538"/>
      <c r="Y145" s="538">
        <f>+W145+X145</f>
        <v>0</v>
      </c>
      <c r="Z145" s="550"/>
      <c r="AA145" s="538"/>
      <c r="AB145" s="540">
        <f>+Z145+AA145</f>
        <v>0</v>
      </c>
      <c r="AC145" s="549"/>
      <c r="AD145" s="538"/>
      <c r="AE145" s="538">
        <f>+AC145+AD145</f>
        <v>0</v>
      </c>
      <c r="AF145" s="550"/>
      <c r="AG145" s="538"/>
      <c r="AH145" s="540">
        <f>+AF145+AG145</f>
        <v>0</v>
      </c>
      <c r="AI145" s="541">
        <f t="shared" si="146"/>
        <v>0</v>
      </c>
      <c r="AJ145" s="542">
        <f t="shared" si="146"/>
        <v>0</v>
      </c>
      <c r="AK145" s="543">
        <f t="shared" si="146"/>
        <v>0</v>
      </c>
    </row>
    <row r="146" spans="1:37" s="201" customFormat="1" ht="12.75">
      <c r="A146" s="507"/>
      <c r="B146" s="250"/>
      <c r="C146" s="520"/>
      <c r="D146" s="521"/>
      <c r="E146" s="525"/>
      <c r="F146" s="544"/>
      <c r="G146" s="242" t="s">
        <v>325</v>
      </c>
      <c r="H146" s="242" t="s">
        <v>326</v>
      </c>
      <c r="I146" s="531"/>
      <c r="J146" s="532"/>
      <c r="K146" s="545">
        <f aca="true" t="shared" si="147" ref="K146:AK146">SUM(K147:K152)</f>
        <v>0</v>
      </c>
      <c r="L146" s="546">
        <f t="shared" si="147"/>
        <v>0</v>
      </c>
      <c r="M146" s="546">
        <f t="shared" si="147"/>
        <v>0</v>
      </c>
      <c r="N146" s="547">
        <f t="shared" si="147"/>
        <v>0</v>
      </c>
      <c r="O146" s="546">
        <f t="shared" si="147"/>
        <v>0</v>
      </c>
      <c r="P146" s="548">
        <f t="shared" si="147"/>
        <v>0</v>
      </c>
      <c r="Q146" s="545">
        <f t="shared" si="147"/>
        <v>0</v>
      </c>
      <c r="R146" s="546">
        <f t="shared" si="147"/>
        <v>0</v>
      </c>
      <c r="S146" s="546">
        <f t="shared" si="147"/>
        <v>0</v>
      </c>
      <c r="T146" s="547">
        <f t="shared" si="147"/>
        <v>0</v>
      </c>
      <c r="U146" s="546">
        <f t="shared" si="147"/>
        <v>0</v>
      </c>
      <c r="V146" s="548">
        <f t="shared" si="147"/>
        <v>0</v>
      </c>
      <c r="W146" s="545">
        <f t="shared" si="147"/>
        <v>0</v>
      </c>
      <c r="X146" s="546">
        <f t="shared" si="147"/>
        <v>0</v>
      </c>
      <c r="Y146" s="546">
        <f t="shared" si="147"/>
        <v>0</v>
      </c>
      <c r="Z146" s="547">
        <f t="shared" si="147"/>
        <v>0</v>
      </c>
      <c r="AA146" s="546">
        <f t="shared" si="147"/>
        <v>0</v>
      </c>
      <c r="AB146" s="548">
        <f t="shared" si="147"/>
        <v>0</v>
      </c>
      <c r="AC146" s="545">
        <f t="shared" si="147"/>
        <v>0</v>
      </c>
      <c r="AD146" s="546">
        <f t="shared" si="147"/>
        <v>0</v>
      </c>
      <c r="AE146" s="546">
        <f t="shared" si="147"/>
        <v>0</v>
      </c>
      <c r="AF146" s="547">
        <f t="shared" si="147"/>
        <v>0</v>
      </c>
      <c r="AG146" s="546">
        <f t="shared" si="147"/>
        <v>0</v>
      </c>
      <c r="AH146" s="548">
        <f t="shared" si="147"/>
        <v>0</v>
      </c>
      <c r="AI146" s="545">
        <f t="shared" si="147"/>
        <v>0</v>
      </c>
      <c r="AJ146" s="546">
        <f t="shared" si="147"/>
        <v>0</v>
      </c>
      <c r="AK146" s="548">
        <f t="shared" si="147"/>
        <v>0</v>
      </c>
    </row>
    <row r="147" spans="1:37" s="201" customFormat="1" ht="12.75">
      <c r="A147" s="507"/>
      <c r="B147" s="250"/>
      <c r="C147" s="520"/>
      <c r="D147" s="521"/>
      <c r="E147" s="525"/>
      <c r="F147" s="242"/>
      <c r="G147" s="242"/>
      <c r="H147" s="242" t="s">
        <v>283</v>
      </c>
      <c r="I147" s="243"/>
      <c r="J147" s="243"/>
      <c r="K147" s="549"/>
      <c r="L147" s="538"/>
      <c r="M147" s="538">
        <f aca="true" t="shared" si="148" ref="M147:M152">+K147+L147</f>
        <v>0</v>
      </c>
      <c r="N147" s="550"/>
      <c r="O147" s="538"/>
      <c r="P147" s="540">
        <f aca="true" t="shared" si="149" ref="P147:P152">+N147+O147</f>
        <v>0</v>
      </c>
      <c r="Q147" s="549"/>
      <c r="R147" s="538"/>
      <c r="S147" s="538">
        <f aca="true" t="shared" si="150" ref="S147:S152">+Q147+R147</f>
        <v>0</v>
      </c>
      <c r="T147" s="550"/>
      <c r="U147" s="538"/>
      <c r="V147" s="540">
        <f aca="true" t="shared" si="151" ref="V147:V152">+T147+U147</f>
        <v>0</v>
      </c>
      <c r="W147" s="549"/>
      <c r="X147" s="538"/>
      <c r="Y147" s="538">
        <f aca="true" t="shared" si="152" ref="Y147:Y152">+W147+X147</f>
        <v>0</v>
      </c>
      <c r="Z147" s="550"/>
      <c r="AA147" s="538"/>
      <c r="AB147" s="540">
        <f aca="true" t="shared" si="153" ref="AB147:AB152">+Z147+AA147</f>
        <v>0</v>
      </c>
      <c r="AC147" s="549"/>
      <c r="AD147" s="538"/>
      <c r="AE147" s="538">
        <f aca="true" t="shared" si="154" ref="AE147:AE152">+AC147+AD147</f>
        <v>0</v>
      </c>
      <c r="AF147" s="550"/>
      <c r="AG147" s="538"/>
      <c r="AH147" s="540">
        <f aca="true" t="shared" si="155" ref="AH147:AH152">+AF147+AG147</f>
        <v>0</v>
      </c>
      <c r="AI147" s="541">
        <f aca="true" t="shared" si="156" ref="AI147:AK152">+K147+N147+Q147+W147+AC147</f>
        <v>0</v>
      </c>
      <c r="AJ147" s="542">
        <f t="shared" si="156"/>
        <v>0</v>
      </c>
      <c r="AK147" s="543">
        <f t="shared" si="156"/>
        <v>0</v>
      </c>
    </row>
    <row r="148" spans="1:37" s="201" customFormat="1" ht="12.75">
      <c r="A148" s="507"/>
      <c r="B148" s="250"/>
      <c r="C148" s="520"/>
      <c r="D148" s="521"/>
      <c r="E148" s="525"/>
      <c r="F148" s="242"/>
      <c r="G148" s="242"/>
      <c r="H148" s="242" t="s">
        <v>285</v>
      </c>
      <c r="I148" s="243"/>
      <c r="J148" s="243"/>
      <c r="K148" s="549"/>
      <c r="L148" s="538"/>
      <c r="M148" s="538">
        <f t="shared" si="148"/>
        <v>0</v>
      </c>
      <c r="N148" s="550"/>
      <c r="O148" s="538"/>
      <c r="P148" s="540">
        <f t="shared" si="149"/>
        <v>0</v>
      </c>
      <c r="Q148" s="549"/>
      <c r="R148" s="538"/>
      <c r="S148" s="538">
        <f t="shared" si="150"/>
        <v>0</v>
      </c>
      <c r="T148" s="550"/>
      <c r="U148" s="538"/>
      <c r="V148" s="540">
        <f t="shared" si="151"/>
        <v>0</v>
      </c>
      <c r="W148" s="549"/>
      <c r="X148" s="538"/>
      <c r="Y148" s="538">
        <f t="shared" si="152"/>
        <v>0</v>
      </c>
      <c r="Z148" s="550"/>
      <c r="AA148" s="538"/>
      <c r="AB148" s="540">
        <f t="shared" si="153"/>
        <v>0</v>
      </c>
      <c r="AC148" s="549"/>
      <c r="AD148" s="538"/>
      <c r="AE148" s="538">
        <f t="shared" si="154"/>
        <v>0</v>
      </c>
      <c r="AF148" s="550"/>
      <c r="AG148" s="538"/>
      <c r="AH148" s="540">
        <f t="shared" si="155"/>
        <v>0</v>
      </c>
      <c r="AI148" s="541">
        <f t="shared" si="156"/>
        <v>0</v>
      </c>
      <c r="AJ148" s="542">
        <f t="shared" si="156"/>
        <v>0</v>
      </c>
      <c r="AK148" s="543">
        <f t="shared" si="156"/>
        <v>0</v>
      </c>
    </row>
    <row r="149" spans="1:37" s="201" customFormat="1" ht="12.75">
      <c r="A149" s="507"/>
      <c r="B149" s="250"/>
      <c r="C149" s="520"/>
      <c r="D149" s="521"/>
      <c r="E149" s="525"/>
      <c r="F149" s="242"/>
      <c r="G149" s="242"/>
      <c r="H149" s="242" t="s">
        <v>287</v>
      </c>
      <c r="I149" s="243"/>
      <c r="J149" s="243"/>
      <c r="K149" s="549"/>
      <c r="L149" s="538"/>
      <c r="M149" s="538">
        <f t="shared" si="148"/>
        <v>0</v>
      </c>
      <c r="N149" s="550"/>
      <c r="O149" s="538"/>
      <c r="P149" s="540">
        <f t="shared" si="149"/>
        <v>0</v>
      </c>
      <c r="Q149" s="549"/>
      <c r="R149" s="538"/>
      <c r="S149" s="538">
        <f t="shared" si="150"/>
        <v>0</v>
      </c>
      <c r="T149" s="550"/>
      <c r="U149" s="538"/>
      <c r="V149" s="540">
        <f t="shared" si="151"/>
        <v>0</v>
      </c>
      <c r="W149" s="549"/>
      <c r="X149" s="538"/>
      <c r="Y149" s="538">
        <f t="shared" si="152"/>
        <v>0</v>
      </c>
      <c r="Z149" s="550"/>
      <c r="AA149" s="538"/>
      <c r="AB149" s="540">
        <f t="shared" si="153"/>
        <v>0</v>
      </c>
      <c r="AC149" s="549"/>
      <c r="AD149" s="538"/>
      <c r="AE149" s="538">
        <f t="shared" si="154"/>
        <v>0</v>
      </c>
      <c r="AF149" s="550"/>
      <c r="AG149" s="538"/>
      <c r="AH149" s="540">
        <f t="shared" si="155"/>
        <v>0</v>
      </c>
      <c r="AI149" s="541">
        <f t="shared" si="156"/>
        <v>0</v>
      </c>
      <c r="AJ149" s="542">
        <f t="shared" si="156"/>
        <v>0</v>
      </c>
      <c r="AK149" s="543">
        <f t="shared" si="156"/>
        <v>0</v>
      </c>
    </row>
    <row r="150" spans="1:37" s="201" customFormat="1" ht="12.75">
      <c r="A150" s="507"/>
      <c r="B150" s="250"/>
      <c r="C150" s="520"/>
      <c r="D150" s="521"/>
      <c r="E150" s="525"/>
      <c r="F150" s="242"/>
      <c r="G150" s="242"/>
      <c r="H150" s="242" t="s">
        <v>288</v>
      </c>
      <c r="I150" s="243"/>
      <c r="J150" s="243"/>
      <c r="K150" s="549"/>
      <c r="L150" s="538"/>
      <c r="M150" s="538">
        <f t="shared" si="148"/>
        <v>0</v>
      </c>
      <c r="N150" s="550"/>
      <c r="O150" s="538"/>
      <c r="P150" s="540">
        <f t="shared" si="149"/>
        <v>0</v>
      </c>
      <c r="Q150" s="549"/>
      <c r="R150" s="538"/>
      <c r="S150" s="538">
        <f t="shared" si="150"/>
        <v>0</v>
      </c>
      <c r="T150" s="550"/>
      <c r="U150" s="538"/>
      <c r="V150" s="540">
        <f t="shared" si="151"/>
        <v>0</v>
      </c>
      <c r="W150" s="549"/>
      <c r="X150" s="538"/>
      <c r="Y150" s="538">
        <f t="shared" si="152"/>
        <v>0</v>
      </c>
      <c r="Z150" s="550"/>
      <c r="AA150" s="538"/>
      <c r="AB150" s="540">
        <f t="shared" si="153"/>
        <v>0</v>
      </c>
      <c r="AC150" s="549"/>
      <c r="AD150" s="538"/>
      <c r="AE150" s="538">
        <f t="shared" si="154"/>
        <v>0</v>
      </c>
      <c r="AF150" s="550"/>
      <c r="AG150" s="538"/>
      <c r="AH150" s="540">
        <f t="shared" si="155"/>
        <v>0</v>
      </c>
      <c r="AI150" s="541">
        <f t="shared" si="156"/>
        <v>0</v>
      </c>
      <c r="AJ150" s="542">
        <f t="shared" si="156"/>
        <v>0</v>
      </c>
      <c r="AK150" s="543">
        <f t="shared" si="156"/>
        <v>0</v>
      </c>
    </row>
    <row r="151" spans="1:37" s="201" customFormat="1" ht="12.75">
      <c r="A151" s="507"/>
      <c r="B151" s="250"/>
      <c r="C151" s="520"/>
      <c r="D151" s="521"/>
      <c r="E151" s="525"/>
      <c r="F151" s="242"/>
      <c r="G151" s="242"/>
      <c r="H151" s="242" t="s">
        <v>289</v>
      </c>
      <c r="I151" s="243"/>
      <c r="J151" s="243"/>
      <c r="K151" s="549"/>
      <c r="L151" s="538"/>
      <c r="M151" s="538">
        <f t="shared" si="148"/>
        <v>0</v>
      </c>
      <c r="N151" s="550"/>
      <c r="O151" s="538"/>
      <c r="P151" s="540">
        <f t="shared" si="149"/>
        <v>0</v>
      </c>
      <c r="Q151" s="549"/>
      <c r="R151" s="538"/>
      <c r="S151" s="538">
        <f t="shared" si="150"/>
        <v>0</v>
      </c>
      <c r="T151" s="550"/>
      <c r="U151" s="538"/>
      <c r="V151" s="540">
        <f t="shared" si="151"/>
        <v>0</v>
      </c>
      <c r="W151" s="549"/>
      <c r="X151" s="538"/>
      <c r="Y151" s="538">
        <f t="shared" si="152"/>
        <v>0</v>
      </c>
      <c r="Z151" s="550"/>
      <c r="AA151" s="538"/>
      <c r="AB151" s="540">
        <f t="shared" si="153"/>
        <v>0</v>
      </c>
      <c r="AC151" s="549"/>
      <c r="AD151" s="538"/>
      <c r="AE151" s="538">
        <f t="shared" si="154"/>
        <v>0</v>
      </c>
      <c r="AF151" s="550"/>
      <c r="AG151" s="538"/>
      <c r="AH151" s="540">
        <f t="shared" si="155"/>
        <v>0</v>
      </c>
      <c r="AI151" s="541">
        <f>+K151+N151+Q151+W151+AC151</f>
        <v>0</v>
      </c>
      <c r="AJ151" s="542">
        <f>+L151+O151+R151+X151+AD151</f>
        <v>0</v>
      </c>
      <c r="AK151" s="543">
        <f>+M151+P151+S151+Y151+AE151</f>
        <v>0</v>
      </c>
    </row>
    <row r="152" spans="1:37" s="201" customFormat="1" ht="12.75">
      <c r="A152" s="507"/>
      <c r="B152" s="250"/>
      <c r="C152" s="520"/>
      <c r="D152" s="521"/>
      <c r="E152" s="525"/>
      <c r="F152" s="242"/>
      <c r="G152" s="242"/>
      <c r="H152" s="242" t="s">
        <v>290</v>
      </c>
      <c r="I152" s="243"/>
      <c r="J152" s="243"/>
      <c r="K152" s="549"/>
      <c r="L152" s="538"/>
      <c r="M152" s="538">
        <f t="shared" si="148"/>
        <v>0</v>
      </c>
      <c r="N152" s="550"/>
      <c r="O152" s="538"/>
      <c r="P152" s="540">
        <f t="shared" si="149"/>
        <v>0</v>
      </c>
      <c r="Q152" s="549"/>
      <c r="R152" s="538"/>
      <c r="S152" s="538">
        <f t="shared" si="150"/>
        <v>0</v>
      </c>
      <c r="T152" s="550"/>
      <c r="U152" s="538"/>
      <c r="V152" s="540">
        <f t="shared" si="151"/>
        <v>0</v>
      </c>
      <c r="W152" s="549"/>
      <c r="X152" s="538"/>
      <c r="Y152" s="538">
        <f t="shared" si="152"/>
        <v>0</v>
      </c>
      <c r="Z152" s="550"/>
      <c r="AA152" s="538"/>
      <c r="AB152" s="540">
        <f t="shared" si="153"/>
        <v>0</v>
      </c>
      <c r="AC152" s="549"/>
      <c r="AD152" s="538"/>
      <c r="AE152" s="538">
        <f t="shared" si="154"/>
        <v>0</v>
      </c>
      <c r="AF152" s="550"/>
      <c r="AG152" s="538"/>
      <c r="AH152" s="540">
        <f t="shared" si="155"/>
        <v>0</v>
      </c>
      <c r="AI152" s="541">
        <f t="shared" si="156"/>
        <v>0</v>
      </c>
      <c r="AJ152" s="542">
        <f t="shared" si="156"/>
        <v>0</v>
      </c>
      <c r="AK152" s="543">
        <f t="shared" si="156"/>
        <v>0</v>
      </c>
    </row>
    <row r="153" spans="1:37" s="201" customFormat="1" ht="12.75">
      <c r="A153" s="507"/>
      <c r="B153" s="250"/>
      <c r="C153" s="520"/>
      <c r="D153" s="521"/>
      <c r="E153" s="525"/>
      <c r="F153" s="551"/>
      <c r="G153" s="277" t="s">
        <v>327</v>
      </c>
      <c r="H153" s="201" t="s">
        <v>328</v>
      </c>
      <c r="J153" s="392"/>
      <c r="K153" s="545">
        <f aca="true" t="shared" si="157" ref="K153:AK153">SUM(K154:K159)</f>
        <v>0</v>
      </c>
      <c r="L153" s="546">
        <f t="shared" si="157"/>
        <v>0</v>
      </c>
      <c r="M153" s="546">
        <f t="shared" si="157"/>
        <v>0</v>
      </c>
      <c r="N153" s="547">
        <f t="shared" si="157"/>
        <v>0</v>
      </c>
      <c r="O153" s="546">
        <f t="shared" si="157"/>
        <v>0</v>
      </c>
      <c r="P153" s="548">
        <f t="shared" si="157"/>
        <v>0</v>
      </c>
      <c r="Q153" s="545">
        <f t="shared" si="157"/>
        <v>0</v>
      </c>
      <c r="R153" s="546">
        <f t="shared" si="157"/>
        <v>0</v>
      </c>
      <c r="S153" s="546">
        <f t="shared" si="157"/>
        <v>0</v>
      </c>
      <c r="T153" s="547">
        <f t="shared" si="157"/>
        <v>0</v>
      </c>
      <c r="U153" s="546">
        <f t="shared" si="157"/>
        <v>0</v>
      </c>
      <c r="V153" s="548">
        <f t="shared" si="157"/>
        <v>0</v>
      </c>
      <c r="W153" s="545">
        <f t="shared" si="157"/>
        <v>0</v>
      </c>
      <c r="X153" s="546">
        <f t="shared" si="157"/>
        <v>0</v>
      </c>
      <c r="Y153" s="546">
        <f t="shared" si="157"/>
        <v>0</v>
      </c>
      <c r="Z153" s="547">
        <f t="shared" si="157"/>
        <v>0</v>
      </c>
      <c r="AA153" s="546">
        <f t="shared" si="157"/>
        <v>0</v>
      </c>
      <c r="AB153" s="548">
        <f t="shared" si="157"/>
        <v>0</v>
      </c>
      <c r="AC153" s="545">
        <f t="shared" si="157"/>
        <v>0</v>
      </c>
      <c r="AD153" s="546">
        <f t="shared" si="157"/>
        <v>0</v>
      </c>
      <c r="AE153" s="546">
        <f t="shared" si="157"/>
        <v>0</v>
      </c>
      <c r="AF153" s="547">
        <f t="shared" si="157"/>
        <v>0</v>
      </c>
      <c r="AG153" s="546">
        <f t="shared" si="157"/>
        <v>0</v>
      </c>
      <c r="AH153" s="548">
        <f t="shared" si="157"/>
        <v>0</v>
      </c>
      <c r="AI153" s="545">
        <f t="shared" si="157"/>
        <v>0</v>
      </c>
      <c r="AJ153" s="546">
        <f t="shared" si="157"/>
        <v>0</v>
      </c>
      <c r="AK153" s="548">
        <f t="shared" si="157"/>
        <v>0</v>
      </c>
    </row>
    <row r="154" spans="1:37" s="201" customFormat="1" ht="12.75">
      <c r="A154" s="507"/>
      <c r="B154" s="250"/>
      <c r="C154" s="520"/>
      <c r="D154" s="521"/>
      <c r="E154" s="525"/>
      <c r="F154" s="551"/>
      <c r="G154" s="277"/>
      <c r="H154" s="242" t="s">
        <v>283</v>
      </c>
      <c r="I154" s="243"/>
      <c r="J154" s="243"/>
      <c r="K154" s="549">
        <f>+K161+K168+K175+K182+K189</f>
        <v>0</v>
      </c>
      <c r="L154" s="538">
        <f>L161+L168+L175+L182+L189</f>
        <v>0</v>
      </c>
      <c r="M154" s="538">
        <f aca="true" t="shared" si="158" ref="M154:M159">+K154+L154</f>
        <v>0</v>
      </c>
      <c r="N154" s="538">
        <f aca="true" t="shared" si="159" ref="N154:O157">+N161+N168+N175+N182+N189</f>
        <v>0</v>
      </c>
      <c r="O154" s="538">
        <f t="shared" si="159"/>
        <v>0</v>
      </c>
      <c r="P154" s="540">
        <f aca="true" t="shared" si="160" ref="P154:P159">+N154+O154</f>
        <v>0</v>
      </c>
      <c r="Q154" s="549">
        <f aca="true" t="shared" si="161" ref="Q154:R157">+Q161+Q168+Q175+Q182+Q189</f>
        <v>0</v>
      </c>
      <c r="R154" s="538">
        <f t="shared" si="161"/>
        <v>0</v>
      </c>
      <c r="S154" s="538">
        <f aca="true" t="shared" si="162" ref="S154:S159">+Q154+R154</f>
        <v>0</v>
      </c>
      <c r="T154" s="538">
        <f aca="true" t="shared" si="163" ref="T154:U157">+T161+T168+T175+T182+T189</f>
        <v>0</v>
      </c>
      <c r="U154" s="538">
        <f t="shared" si="163"/>
        <v>0</v>
      </c>
      <c r="V154" s="540">
        <f aca="true" t="shared" si="164" ref="V154:V159">+T154+U154</f>
        <v>0</v>
      </c>
      <c r="W154" s="549">
        <f aca="true" t="shared" si="165" ref="W154:X157">+W161+W168+W175+W182+W189</f>
        <v>0</v>
      </c>
      <c r="X154" s="538">
        <f t="shared" si="165"/>
        <v>0</v>
      </c>
      <c r="Y154" s="538">
        <f aca="true" t="shared" si="166" ref="Y154:Y159">+W154+X154</f>
        <v>0</v>
      </c>
      <c r="Z154" s="538">
        <f aca="true" t="shared" si="167" ref="Z154:AA157">+Z161+Z168+Z175+Z182+Z189</f>
        <v>0</v>
      </c>
      <c r="AA154" s="538">
        <f t="shared" si="167"/>
        <v>0</v>
      </c>
      <c r="AB154" s="540">
        <f aca="true" t="shared" si="168" ref="AB154:AB159">+Z154+AA154</f>
        <v>0</v>
      </c>
      <c r="AC154" s="549">
        <f aca="true" t="shared" si="169" ref="AC154:AD157">+AC161+AC168+AC175+AC182+AC189</f>
        <v>0</v>
      </c>
      <c r="AD154" s="538">
        <f t="shared" si="169"/>
        <v>0</v>
      </c>
      <c r="AE154" s="538">
        <f aca="true" t="shared" si="170" ref="AE154:AE159">+AC154+AD154</f>
        <v>0</v>
      </c>
      <c r="AF154" s="538">
        <f aca="true" t="shared" si="171" ref="AF154:AG157">+AF161+AF168+AF175+AF182+AF189</f>
        <v>0</v>
      </c>
      <c r="AG154" s="538">
        <f t="shared" si="171"/>
        <v>0</v>
      </c>
      <c r="AH154" s="540">
        <f aca="true" t="shared" si="172" ref="AH154:AH159">+AF154+AG154</f>
        <v>0</v>
      </c>
      <c r="AI154" s="541">
        <f aca="true" t="shared" si="173" ref="AI154:AK159">+K154+N154+Q154+W154+AC154</f>
        <v>0</v>
      </c>
      <c r="AJ154" s="542">
        <f t="shared" si="173"/>
        <v>0</v>
      </c>
      <c r="AK154" s="543">
        <f t="shared" si="173"/>
        <v>0</v>
      </c>
    </row>
    <row r="155" spans="1:37" s="201" customFormat="1" ht="12.75">
      <c r="A155" s="507"/>
      <c r="B155" s="250"/>
      <c r="C155" s="520"/>
      <c r="D155" s="521"/>
      <c r="E155" s="525"/>
      <c r="F155" s="551"/>
      <c r="G155" s="277"/>
      <c r="H155" s="242" t="s">
        <v>285</v>
      </c>
      <c r="I155" s="243"/>
      <c r="J155" s="243"/>
      <c r="K155" s="549">
        <f>+K162+K169+K176+K183+K190</f>
        <v>0</v>
      </c>
      <c r="L155" s="538">
        <f>L162+L169+L176+L183+L190</f>
        <v>0</v>
      </c>
      <c r="M155" s="538">
        <f t="shared" si="158"/>
        <v>0</v>
      </c>
      <c r="N155" s="538">
        <f t="shared" si="159"/>
        <v>0</v>
      </c>
      <c r="O155" s="538">
        <f t="shared" si="159"/>
        <v>0</v>
      </c>
      <c r="P155" s="540">
        <f t="shared" si="160"/>
        <v>0</v>
      </c>
      <c r="Q155" s="549">
        <f t="shared" si="161"/>
        <v>0</v>
      </c>
      <c r="R155" s="538">
        <f t="shared" si="161"/>
        <v>0</v>
      </c>
      <c r="S155" s="538">
        <f t="shared" si="162"/>
        <v>0</v>
      </c>
      <c r="T155" s="538">
        <f t="shared" si="163"/>
        <v>0</v>
      </c>
      <c r="U155" s="538">
        <f t="shared" si="163"/>
        <v>0</v>
      </c>
      <c r="V155" s="540">
        <f t="shared" si="164"/>
        <v>0</v>
      </c>
      <c r="W155" s="549">
        <f t="shared" si="165"/>
        <v>0</v>
      </c>
      <c r="X155" s="538">
        <f t="shared" si="165"/>
        <v>0</v>
      </c>
      <c r="Y155" s="538">
        <f t="shared" si="166"/>
        <v>0</v>
      </c>
      <c r="Z155" s="538">
        <f t="shared" si="167"/>
        <v>0</v>
      </c>
      <c r="AA155" s="538">
        <f t="shared" si="167"/>
        <v>0</v>
      </c>
      <c r="AB155" s="540">
        <f t="shared" si="168"/>
        <v>0</v>
      </c>
      <c r="AC155" s="549">
        <f t="shared" si="169"/>
        <v>0</v>
      </c>
      <c r="AD155" s="538">
        <f t="shared" si="169"/>
        <v>0</v>
      </c>
      <c r="AE155" s="538">
        <f t="shared" si="170"/>
        <v>0</v>
      </c>
      <c r="AF155" s="538">
        <f t="shared" si="171"/>
        <v>0</v>
      </c>
      <c r="AG155" s="538">
        <f t="shared" si="171"/>
        <v>0</v>
      </c>
      <c r="AH155" s="540">
        <f t="shared" si="172"/>
        <v>0</v>
      </c>
      <c r="AI155" s="541">
        <f t="shared" si="173"/>
        <v>0</v>
      </c>
      <c r="AJ155" s="542">
        <f t="shared" si="173"/>
        <v>0</v>
      </c>
      <c r="AK155" s="543">
        <f t="shared" si="173"/>
        <v>0</v>
      </c>
    </row>
    <row r="156" spans="1:37" s="201" customFormat="1" ht="12.75">
      <c r="A156" s="507"/>
      <c r="B156" s="250"/>
      <c r="C156" s="520"/>
      <c r="D156" s="521"/>
      <c r="E156" s="525"/>
      <c r="F156" s="551"/>
      <c r="G156" s="277"/>
      <c r="H156" s="242" t="s">
        <v>287</v>
      </c>
      <c r="I156" s="243"/>
      <c r="J156" s="243"/>
      <c r="K156" s="549">
        <f>+K163+K170+K177+K184+K191</f>
        <v>0</v>
      </c>
      <c r="L156" s="538"/>
      <c r="M156" s="538">
        <f t="shared" si="158"/>
        <v>0</v>
      </c>
      <c r="N156" s="538">
        <f t="shared" si="159"/>
        <v>0</v>
      </c>
      <c r="O156" s="538">
        <f t="shared" si="159"/>
        <v>0</v>
      </c>
      <c r="P156" s="540">
        <f t="shared" si="160"/>
        <v>0</v>
      </c>
      <c r="Q156" s="549">
        <f t="shared" si="161"/>
        <v>0</v>
      </c>
      <c r="R156" s="538">
        <f t="shared" si="161"/>
        <v>0</v>
      </c>
      <c r="S156" s="538">
        <f t="shared" si="162"/>
        <v>0</v>
      </c>
      <c r="T156" s="538">
        <f t="shared" si="163"/>
        <v>0</v>
      </c>
      <c r="U156" s="538">
        <f t="shared" si="163"/>
        <v>0</v>
      </c>
      <c r="V156" s="540">
        <f t="shared" si="164"/>
        <v>0</v>
      </c>
      <c r="W156" s="549">
        <f t="shared" si="165"/>
        <v>0</v>
      </c>
      <c r="X156" s="538">
        <f t="shared" si="165"/>
        <v>0</v>
      </c>
      <c r="Y156" s="538">
        <f t="shared" si="166"/>
        <v>0</v>
      </c>
      <c r="Z156" s="538">
        <f t="shared" si="167"/>
        <v>0</v>
      </c>
      <c r="AA156" s="538">
        <f t="shared" si="167"/>
        <v>0</v>
      </c>
      <c r="AB156" s="540">
        <f t="shared" si="168"/>
        <v>0</v>
      </c>
      <c r="AC156" s="549">
        <f t="shared" si="169"/>
        <v>0</v>
      </c>
      <c r="AD156" s="538">
        <f t="shared" si="169"/>
        <v>0</v>
      </c>
      <c r="AE156" s="538">
        <f t="shared" si="170"/>
        <v>0</v>
      </c>
      <c r="AF156" s="538">
        <f t="shared" si="171"/>
        <v>0</v>
      </c>
      <c r="AG156" s="538">
        <f t="shared" si="171"/>
        <v>0</v>
      </c>
      <c r="AH156" s="540">
        <f t="shared" si="172"/>
        <v>0</v>
      </c>
      <c r="AI156" s="541">
        <f t="shared" si="173"/>
        <v>0</v>
      </c>
      <c r="AJ156" s="542">
        <f t="shared" si="173"/>
        <v>0</v>
      </c>
      <c r="AK156" s="543">
        <f t="shared" si="173"/>
        <v>0</v>
      </c>
    </row>
    <row r="157" spans="1:37" s="201" customFormat="1" ht="12.75">
      <c r="A157" s="507"/>
      <c r="B157" s="250"/>
      <c r="C157" s="520"/>
      <c r="D157" s="521"/>
      <c r="E157" s="525"/>
      <c r="F157" s="551"/>
      <c r="G157" s="277"/>
      <c r="H157" s="242" t="s">
        <v>288</v>
      </c>
      <c r="I157" s="243"/>
      <c r="J157" s="243"/>
      <c r="K157" s="549">
        <f>+K164+K171+K178+K185+K192</f>
        <v>0</v>
      </c>
      <c r="L157" s="538"/>
      <c r="M157" s="538">
        <f t="shared" si="158"/>
        <v>0</v>
      </c>
      <c r="N157" s="538">
        <f t="shared" si="159"/>
        <v>0</v>
      </c>
      <c r="O157" s="538">
        <f t="shared" si="159"/>
        <v>0</v>
      </c>
      <c r="P157" s="540">
        <f t="shared" si="160"/>
        <v>0</v>
      </c>
      <c r="Q157" s="549">
        <f t="shared" si="161"/>
        <v>0</v>
      </c>
      <c r="R157" s="538">
        <f t="shared" si="161"/>
        <v>0</v>
      </c>
      <c r="S157" s="538">
        <f t="shared" si="162"/>
        <v>0</v>
      </c>
      <c r="T157" s="538">
        <f t="shared" si="163"/>
        <v>0</v>
      </c>
      <c r="U157" s="538">
        <f t="shared" si="163"/>
        <v>0</v>
      </c>
      <c r="V157" s="540">
        <f t="shared" si="164"/>
        <v>0</v>
      </c>
      <c r="W157" s="549">
        <f t="shared" si="165"/>
        <v>0</v>
      </c>
      <c r="X157" s="538">
        <f t="shared" si="165"/>
        <v>0</v>
      </c>
      <c r="Y157" s="538">
        <f t="shared" si="166"/>
        <v>0</v>
      </c>
      <c r="Z157" s="538">
        <f t="shared" si="167"/>
        <v>0</v>
      </c>
      <c r="AA157" s="538">
        <f t="shared" si="167"/>
        <v>0</v>
      </c>
      <c r="AB157" s="540">
        <f t="shared" si="168"/>
        <v>0</v>
      </c>
      <c r="AC157" s="549">
        <f t="shared" si="169"/>
        <v>0</v>
      </c>
      <c r="AD157" s="538">
        <f t="shared" si="169"/>
        <v>0</v>
      </c>
      <c r="AE157" s="538">
        <f t="shared" si="170"/>
        <v>0</v>
      </c>
      <c r="AF157" s="538">
        <f t="shared" si="171"/>
        <v>0</v>
      </c>
      <c r="AG157" s="538">
        <f t="shared" si="171"/>
        <v>0</v>
      </c>
      <c r="AH157" s="540">
        <f t="shared" si="172"/>
        <v>0</v>
      </c>
      <c r="AI157" s="541">
        <f>+K157+N157+Q157+W157+AC157</f>
        <v>0</v>
      </c>
      <c r="AJ157" s="542">
        <f t="shared" si="173"/>
        <v>0</v>
      </c>
      <c r="AK157" s="543">
        <f>+M157+P157+S157+Y157+AE157</f>
        <v>0</v>
      </c>
    </row>
    <row r="158" spans="1:37" s="201" customFormat="1" ht="12.75">
      <c r="A158" s="507"/>
      <c r="B158" s="250"/>
      <c r="C158" s="520"/>
      <c r="D158" s="521"/>
      <c r="E158" s="525"/>
      <c r="F158" s="551"/>
      <c r="G158" s="277"/>
      <c r="H158" s="242" t="s">
        <v>289</v>
      </c>
      <c r="I158" s="243"/>
      <c r="J158" s="243"/>
      <c r="K158" s="549">
        <f>K165+K172+K179+K186+K193</f>
        <v>0</v>
      </c>
      <c r="L158" s="538"/>
      <c r="M158" s="538">
        <f t="shared" si="158"/>
        <v>0</v>
      </c>
      <c r="N158" s="538">
        <f>N165+N172+N179+N186+N193</f>
        <v>0</v>
      </c>
      <c r="O158" s="538">
        <f>O165+O172+O186+O193</f>
        <v>0</v>
      </c>
      <c r="P158" s="540">
        <f t="shared" si="160"/>
        <v>0</v>
      </c>
      <c r="Q158" s="549">
        <f>Q165+Q172+Q179+Q186+Q193</f>
        <v>0</v>
      </c>
      <c r="R158" s="538">
        <f>R165+R172+R179+R186+R193</f>
        <v>0</v>
      </c>
      <c r="S158" s="538">
        <f t="shared" si="162"/>
        <v>0</v>
      </c>
      <c r="T158" s="538">
        <f>T165+T172+T179+T186+T193</f>
        <v>0</v>
      </c>
      <c r="U158" s="538">
        <f>U165+U172+U179+U186+U193</f>
        <v>0</v>
      </c>
      <c r="V158" s="540">
        <f t="shared" si="164"/>
        <v>0</v>
      </c>
      <c r="W158" s="549">
        <f>W165+W172+W179+W186+W193</f>
        <v>0</v>
      </c>
      <c r="X158" s="538">
        <f>X165+X172+X179+X186+X193</f>
        <v>0</v>
      </c>
      <c r="Y158" s="538">
        <f t="shared" si="166"/>
        <v>0</v>
      </c>
      <c r="Z158" s="538">
        <f>Z165+Z172+Z179+Z186+Z193</f>
        <v>0</v>
      </c>
      <c r="AA158" s="538">
        <f>AA165+AA172+AA179+AA186+AA193</f>
        <v>0</v>
      </c>
      <c r="AB158" s="540">
        <f t="shared" si="168"/>
        <v>0</v>
      </c>
      <c r="AC158" s="549">
        <f>AC165+AC172+AC179+AC186+AC193</f>
        <v>0</v>
      </c>
      <c r="AD158" s="538">
        <f>AD165+AD172+AD179+AD186+AD193</f>
        <v>0</v>
      </c>
      <c r="AE158" s="538">
        <f t="shared" si="170"/>
        <v>0</v>
      </c>
      <c r="AF158" s="538">
        <f>AF165+AF172+AF179+AF186+AF193</f>
        <v>0</v>
      </c>
      <c r="AG158" s="538">
        <f>AG165+AG172+AG179+AG186+AG193</f>
        <v>0</v>
      </c>
      <c r="AH158" s="540">
        <f t="shared" si="172"/>
        <v>0</v>
      </c>
      <c r="AI158" s="541">
        <f>K158+N158+Q158+W158+AC158</f>
        <v>0</v>
      </c>
      <c r="AJ158" s="542">
        <f>L158+O158+R158+X158+AD158</f>
        <v>0</v>
      </c>
      <c r="AK158" s="543">
        <f>M158+P158+S158+Y158+AE158</f>
        <v>0</v>
      </c>
    </row>
    <row r="159" spans="1:37" s="201" customFormat="1" ht="12.75">
      <c r="A159" s="507"/>
      <c r="B159" s="250"/>
      <c r="C159" s="520"/>
      <c r="D159" s="521"/>
      <c r="E159" s="525"/>
      <c r="F159" s="551"/>
      <c r="G159" s="261"/>
      <c r="H159" s="242" t="s">
        <v>290</v>
      </c>
      <c r="I159" s="243"/>
      <c r="J159" s="243"/>
      <c r="K159" s="549">
        <f>+K166+K173+K180+K187+K194</f>
        <v>0</v>
      </c>
      <c r="L159" s="538">
        <f>+L166+L173+L180+L187+L194</f>
        <v>0</v>
      </c>
      <c r="M159" s="538">
        <f t="shared" si="158"/>
        <v>0</v>
      </c>
      <c r="N159" s="538">
        <f>+N166+N173+N180+N187+N194</f>
        <v>0</v>
      </c>
      <c r="O159" s="538">
        <f>+O166+O173+O180+O187+O194</f>
        <v>0</v>
      </c>
      <c r="P159" s="540">
        <f t="shared" si="160"/>
        <v>0</v>
      </c>
      <c r="Q159" s="549">
        <f>+Q166+Q173+Q180+Q187+Q194</f>
        <v>0</v>
      </c>
      <c r="R159" s="538">
        <f>+R166+R173+R180+R187+R194</f>
        <v>0</v>
      </c>
      <c r="S159" s="538">
        <f t="shared" si="162"/>
        <v>0</v>
      </c>
      <c r="T159" s="538">
        <f>+T166+T173+T180+T187+T194</f>
        <v>0</v>
      </c>
      <c r="U159" s="538">
        <f>+U166+U173+U180+U187+U194</f>
        <v>0</v>
      </c>
      <c r="V159" s="540">
        <f t="shared" si="164"/>
        <v>0</v>
      </c>
      <c r="W159" s="549">
        <f>+W166+W173+W180+W187+W194</f>
        <v>0</v>
      </c>
      <c r="X159" s="538">
        <f>+X166+X173+X180+X187+X194</f>
        <v>0</v>
      </c>
      <c r="Y159" s="538">
        <f t="shared" si="166"/>
        <v>0</v>
      </c>
      <c r="Z159" s="538">
        <f>+Z166+Z173+Z180+Z187+Z194</f>
        <v>0</v>
      </c>
      <c r="AA159" s="538">
        <f>+AA166+AA173+AA180+AA187+AA194</f>
        <v>0</v>
      </c>
      <c r="AB159" s="540">
        <f t="shared" si="168"/>
        <v>0</v>
      </c>
      <c r="AC159" s="549">
        <f>+AC166+AC173+AC180+AC187+AC194</f>
        <v>0</v>
      </c>
      <c r="AD159" s="538">
        <f>+AD166+AD173+AD180+AD187+AD194</f>
        <v>0</v>
      </c>
      <c r="AE159" s="538">
        <f t="shared" si="170"/>
        <v>0</v>
      </c>
      <c r="AF159" s="538">
        <f>+AF166+AF173+AF180+AF187+AF194</f>
        <v>0</v>
      </c>
      <c r="AG159" s="538">
        <f>+AG166+AG173+AG180+AG187+AG194</f>
        <v>0</v>
      </c>
      <c r="AH159" s="540">
        <f t="shared" si="172"/>
        <v>0</v>
      </c>
      <c r="AI159" s="541">
        <f t="shared" si="173"/>
        <v>0</v>
      </c>
      <c r="AJ159" s="542">
        <f t="shared" si="173"/>
        <v>0</v>
      </c>
      <c r="AK159" s="543">
        <f t="shared" si="173"/>
        <v>0</v>
      </c>
    </row>
    <row r="160" spans="1:37" s="201" customFormat="1" ht="12.75">
      <c r="A160" s="507"/>
      <c r="B160" s="250"/>
      <c r="C160" s="520"/>
      <c r="D160" s="521"/>
      <c r="E160" s="525"/>
      <c r="F160" s="394"/>
      <c r="G160" s="394"/>
      <c r="H160" s="391" t="s">
        <v>241</v>
      </c>
      <c r="I160" s="394" t="s">
        <v>329</v>
      </c>
      <c r="J160" s="392"/>
      <c r="K160" s="562">
        <f aca="true" t="shared" si="174" ref="K160:AK160">SUM(K161:K166)</f>
        <v>0</v>
      </c>
      <c r="L160" s="563">
        <f t="shared" si="174"/>
        <v>0</v>
      </c>
      <c r="M160" s="563">
        <f t="shared" si="174"/>
        <v>0</v>
      </c>
      <c r="N160" s="564">
        <f t="shared" si="174"/>
        <v>0</v>
      </c>
      <c r="O160" s="563">
        <f t="shared" si="174"/>
        <v>0</v>
      </c>
      <c r="P160" s="565">
        <f t="shared" si="174"/>
        <v>0</v>
      </c>
      <c r="Q160" s="562">
        <f t="shared" si="174"/>
        <v>0</v>
      </c>
      <c r="R160" s="563">
        <f t="shared" si="174"/>
        <v>0</v>
      </c>
      <c r="S160" s="563">
        <f t="shared" si="174"/>
        <v>0</v>
      </c>
      <c r="T160" s="564">
        <f t="shared" si="174"/>
        <v>0</v>
      </c>
      <c r="U160" s="563">
        <f t="shared" si="174"/>
        <v>0</v>
      </c>
      <c r="V160" s="565">
        <f t="shared" si="174"/>
        <v>0</v>
      </c>
      <c r="W160" s="562">
        <f t="shared" si="174"/>
        <v>0</v>
      </c>
      <c r="X160" s="563">
        <f t="shared" si="174"/>
        <v>0</v>
      </c>
      <c r="Y160" s="563">
        <f t="shared" si="174"/>
        <v>0</v>
      </c>
      <c r="Z160" s="564">
        <f t="shared" si="174"/>
        <v>0</v>
      </c>
      <c r="AA160" s="563">
        <f t="shared" si="174"/>
        <v>0</v>
      </c>
      <c r="AB160" s="565">
        <f t="shared" si="174"/>
        <v>0</v>
      </c>
      <c r="AC160" s="562">
        <f t="shared" si="174"/>
        <v>0</v>
      </c>
      <c r="AD160" s="563">
        <f t="shared" si="174"/>
        <v>0</v>
      </c>
      <c r="AE160" s="563">
        <f t="shared" si="174"/>
        <v>0</v>
      </c>
      <c r="AF160" s="564">
        <f t="shared" si="174"/>
        <v>0</v>
      </c>
      <c r="AG160" s="563">
        <f t="shared" si="174"/>
        <v>0</v>
      </c>
      <c r="AH160" s="565">
        <f t="shared" si="174"/>
        <v>0</v>
      </c>
      <c r="AI160" s="562">
        <f t="shared" si="174"/>
        <v>0</v>
      </c>
      <c r="AJ160" s="563">
        <f t="shared" si="174"/>
        <v>0</v>
      </c>
      <c r="AK160" s="565">
        <f t="shared" si="174"/>
        <v>0</v>
      </c>
    </row>
    <row r="161" spans="1:37" s="201" customFormat="1" ht="12.75">
      <c r="A161" s="507"/>
      <c r="B161" s="250"/>
      <c r="C161" s="520"/>
      <c r="D161" s="521"/>
      <c r="E161" s="525"/>
      <c r="F161" s="242"/>
      <c r="G161" s="242"/>
      <c r="H161" s="531"/>
      <c r="I161" s="242" t="s">
        <v>283</v>
      </c>
      <c r="J161" s="243"/>
      <c r="K161" s="549"/>
      <c r="L161" s="538"/>
      <c r="M161" s="538">
        <f aca="true" t="shared" si="175" ref="M161:M166">+K161+L161</f>
        <v>0</v>
      </c>
      <c r="N161" s="550"/>
      <c r="O161" s="538"/>
      <c r="P161" s="540">
        <f aca="true" t="shared" si="176" ref="P161:P166">+N161+O161</f>
        <v>0</v>
      </c>
      <c r="Q161" s="549"/>
      <c r="R161" s="538"/>
      <c r="S161" s="538">
        <f aca="true" t="shared" si="177" ref="S161:S166">+Q161+R161</f>
        <v>0</v>
      </c>
      <c r="T161" s="550"/>
      <c r="U161" s="538"/>
      <c r="V161" s="540">
        <f aca="true" t="shared" si="178" ref="V161:V166">+T161+U161</f>
        <v>0</v>
      </c>
      <c r="W161" s="549"/>
      <c r="X161" s="538"/>
      <c r="Y161" s="538">
        <f aca="true" t="shared" si="179" ref="Y161:Y166">+W161+X161</f>
        <v>0</v>
      </c>
      <c r="Z161" s="550"/>
      <c r="AA161" s="538"/>
      <c r="AB161" s="540">
        <f aca="true" t="shared" si="180" ref="AB161:AB166">+Z161+AA161</f>
        <v>0</v>
      </c>
      <c r="AC161" s="549"/>
      <c r="AD161" s="538"/>
      <c r="AE161" s="538">
        <f aca="true" t="shared" si="181" ref="AE161:AE166">+AC161+AD161</f>
        <v>0</v>
      </c>
      <c r="AF161" s="550"/>
      <c r="AG161" s="538"/>
      <c r="AH161" s="540">
        <f aca="true" t="shared" si="182" ref="AH161:AH166">+AF161+AG161</f>
        <v>0</v>
      </c>
      <c r="AI161" s="541">
        <f aca="true" t="shared" si="183" ref="AI161:AK166">+K161+N161+Q161+W161+AC161</f>
        <v>0</v>
      </c>
      <c r="AJ161" s="542">
        <f t="shared" si="183"/>
        <v>0</v>
      </c>
      <c r="AK161" s="543">
        <f t="shared" si="183"/>
        <v>0</v>
      </c>
    </row>
    <row r="162" spans="1:37" s="201" customFormat="1" ht="12.75">
      <c r="A162" s="507"/>
      <c r="B162" s="250"/>
      <c r="C162" s="520"/>
      <c r="D162" s="521"/>
      <c r="E162" s="525"/>
      <c r="F162" s="242"/>
      <c r="G162" s="609"/>
      <c r="H162" s="610"/>
      <c r="I162" s="242" t="s">
        <v>285</v>
      </c>
      <c r="J162" s="243"/>
      <c r="K162" s="549"/>
      <c r="L162" s="538"/>
      <c r="M162" s="538">
        <f t="shared" si="175"/>
        <v>0</v>
      </c>
      <c r="N162" s="550"/>
      <c r="O162" s="538"/>
      <c r="P162" s="540">
        <f t="shared" si="176"/>
        <v>0</v>
      </c>
      <c r="Q162" s="549"/>
      <c r="R162" s="538"/>
      <c r="S162" s="538">
        <f t="shared" si="177"/>
        <v>0</v>
      </c>
      <c r="T162" s="550"/>
      <c r="U162" s="538"/>
      <c r="V162" s="540">
        <f t="shared" si="178"/>
        <v>0</v>
      </c>
      <c r="W162" s="549"/>
      <c r="X162" s="538"/>
      <c r="Y162" s="538">
        <f t="shared" si="179"/>
        <v>0</v>
      </c>
      <c r="Z162" s="550"/>
      <c r="AA162" s="538"/>
      <c r="AB162" s="540">
        <f t="shared" si="180"/>
        <v>0</v>
      </c>
      <c r="AC162" s="549"/>
      <c r="AD162" s="538"/>
      <c r="AE162" s="538">
        <f t="shared" si="181"/>
        <v>0</v>
      </c>
      <c r="AF162" s="550"/>
      <c r="AG162" s="538"/>
      <c r="AH162" s="540">
        <f t="shared" si="182"/>
        <v>0</v>
      </c>
      <c r="AI162" s="541">
        <f t="shared" si="183"/>
        <v>0</v>
      </c>
      <c r="AJ162" s="542">
        <f t="shared" si="183"/>
        <v>0</v>
      </c>
      <c r="AK162" s="543">
        <f t="shared" si="183"/>
        <v>0</v>
      </c>
    </row>
    <row r="163" spans="1:37" s="201" customFormat="1" ht="12.75">
      <c r="A163" s="507"/>
      <c r="B163" s="250"/>
      <c r="C163" s="520"/>
      <c r="D163" s="521"/>
      <c r="E163" s="525"/>
      <c r="F163" s="242"/>
      <c r="G163" s="323"/>
      <c r="H163" s="544"/>
      <c r="I163" s="242" t="s">
        <v>287</v>
      </c>
      <c r="J163" s="243"/>
      <c r="K163" s="549"/>
      <c r="L163" s="538"/>
      <c r="M163" s="538">
        <f t="shared" si="175"/>
        <v>0</v>
      </c>
      <c r="N163" s="550"/>
      <c r="O163" s="538"/>
      <c r="P163" s="540">
        <f t="shared" si="176"/>
        <v>0</v>
      </c>
      <c r="Q163" s="549"/>
      <c r="R163" s="538"/>
      <c r="S163" s="538">
        <f t="shared" si="177"/>
        <v>0</v>
      </c>
      <c r="T163" s="550"/>
      <c r="U163" s="538"/>
      <c r="V163" s="540">
        <f t="shared" si="178"/>
        <v>0</v>
      </c>
      <c r="W163" s="549"/>
      <c r="X163" s="538"/>
      <c r="Y163" s="538">
        <f t="shared" si="179"/>
        <v>0</v>
      </c>
      <c r="Z163" s="550"/>
      <c r="AA163" s="538"/>
      <c r="AB163" s="540">
        <f t="shared" si="180"/>
        <v>0</v>
      </c>
      <c r="AC163" s="549"/>
      <c r="AD163" s="538"/>
      <c r="AE163" s="538">
        <f t="shared" si="181"/>
        <v>0</v>
      </c>
      <c r="AF163" s="550"/>
      <c r="AG163" s="538"/>
      <c r="AH163" s="540">
        <f t="shared" si="182"/>
        <v>0</v>
      </c>
      <c r="AI163" s="541">
        <f t="shared" si="183"/>
        <v>0</v>
      </c>
      <c r="AJ163" s="542">
        <f t="shared" si="183"/>
        <v>0</v>
      </c>
      <c r="AK163" s="543">
        <f t="shared" si="183"/>
        <v>0</v>
      </c>
    </row>
    <row r="164" spans="1:37" s="201" customFormat="1" ht="12.75">
      <c r="A164" s="507"/>
      <c r="B164" s="250"/>
      <c r="C164" s="520"/>
      <c r="D164" s="521"/>
      <c r="E164" s="525"/>
      <c r="F164" s="242"/>
      <c r="G164" s="323"/>
      <c r="H164" s="544"/>
      <c r="I164" s="242" t="s">
        <v>288</v>
      </c>
      <c r="J164" s="243"/>
      <c r="K164" s="549"/>
      <c r="L164" s="538"/>
      <c r="M164" s="538">
        <f t="shared" si="175"/>
        <v>0</v>
      </c>
      <c r="N164" s="550"/>
      <c r="O164" s="538"/>
      <c r="P164" s="540">
        <f t="shared" si="176"/>
        <v>0</v>
      </c>
      <c r="Q164" s="549"/>
      <c r="R164" s="538"/>
      <c r="S164" s="538">
        <f t="shared" si="177"/>
        <v>0</v>
      </c>
      <c r="T164" s="550"/>
      <c r="U164" s="538"/>
      <c r="V164" s="540">
        <f t="shared" si="178"/>
        <v>0</v>
      </c>
      <c r="W164" s="549"/>
      <c r="X164" s="538"/>
      <c r="Y164" s="538">
        <f t="shared" si="179"/>
        <v>0</v>
      </c>
      <c r="Z164" s="550"/>
      <c r="AA164" s="538"/>
      <c r="AB164" s="540">
        <f t="shared" si="180"/>
        <v>0</v>
      </c>
      <c r="AC164" s="549"/>
      <c r="AD164" s="538"/>
      <c r="AE164" s="538">
        <f t="shared" si="181"/>
        <v>0</v>
      </c>
      <c r="AF164" s="550"/>
      <c r="AG164" s="538"/>
      <c r="AH164" s="540">
        <f t="shared" si="182"/>
        <v>0</v>
      </c>
      <c r="AI164" s="541">
        <f>+K164+N164+Q164+W164+AC164</f>
        <v>0</v>
      </c>
      <c r="AJ164" s="542">
        <f t="shared" si="183"/>
        <v>0</v>
      </c>
      <c r="AK164" s="543">
        <f t="shared" si="183"/>
        <v>0</v>
      </c>
    </row>
    <row r="165" spans="1:37" s="201" customFormat="1" ht="12.75">
      <c r="A165" s="507"/>
      <c r="B165" s="250"/>
      <c r="C165" s="520"/>
      <c r="D165" s="521"/>
      <c r="E165" s="525"/>
      <c r="F165" s="242"/>
      <c r="G165" s="323"/>
      <c r="H165" s="544"/>
      <c r="I165" s="242" t="s">
        <v>289</v>
      </c>
      <c r="J165" s="243"/>
      <c r="K165" s="549"/>
      <c r="L165" s="538"/>
      <c r="M165" s="538">
        <f t="shared" si="175"/>
        <v>0</v>
      </c>
      <c r="N165" s="550"/>
      <c r="O165" s="538"/>
      <c r="P165" s="540">
        <f t="shared" si="176"/>
        <v>0</v>
      </c>
      <c r="Q165" s="549"/>
      <c r="R165" s="538"/>
      <c r="S165" s="538">
        <f t="shared" si="177"/>
        <v>0</v>
      </c>
      <c r="T165" s="550"/>
      <c r="U165" s="538"/>
      <c r="V165" s="540">
        <f t="shared" si="178"/>
        <v>0</v>
      </c>
      <c r="W165" s="549"/>
      <c r="X165" s="538"/>
      <c r="Y165" s="538">
        <f t="shared" si="179"/>
        <v>0</v>
      </c>
      <c r="Z165" s="550"/>
      <c r="AA165" s="538"/>
      <c r="AB165" s="540">
        <f t="shared" si="180"/>
        <v>0</v>
      </c>
      <c r="AC165" s="549"/>
      <c r="AD165" s="538"/>
      <c r="AE165" s="538">
        <f t="shared" si="181"/>
        <v>0</v>
      </c>
      <c r="AF165" s="550"/>
      <c r="AG165" s="538"/>
      <c r="AH165" s="540">
        <f t="shared" si="182"/>
        <v>0</v>
      </c>
      <c r="AI165" s="541">
        <f>K165+N165+Q165+W165+AC165</f>
        <v>0</v>
      </c>
      <c r="AJ165" s="542">
        <f>L165+O165+R165+X165+AD165</f>
        <v>0</v>
      </c>
      <c r="AK165" s="543">
        <f>M165+P165+S165+Y165+AE165</f>
        <v>0</v>
      </c>
    </row>
    <row r="166" spans="1:37" s="201" customFormat="1" ht="13.5" thickBot="1">
      <c r="A166" s="507"/>
      <c r="B166" s="250"/>
      <c r="C166" s="520"/>
      <c r="D166" s="521"/>
      <c r="E166" s="525"/>
      <c r="F166" s="242"/>
      <c r="G166" s="323"/>
      <c r="H166" s="544"/>
      <c r="I166" s="607" t="s">
        <v>290</v>
      </c>
      <c r="J166" s="608"/>
      <c r="K166" s="549"/>
      <c r="L166" s="538"/>
      <c r="M166" s="538">
        <f t="shared" si="175"/>
        <v>0</v>
      </c>
      <c r="N166" s="550"/>
      <c r="O166" s="538"/>
      <c r="P166" s="540">
        <f t="shared" si="176"/>
        <v>0</v>
      </c>
      <c r="Q166" s="549"/>
      <c r="R166" s="538"/>
      <c r="S166" s="538">
        <f t="shared" si="177"/>
        <v>0</v>
      </c>
      <c r="T166" s="550"/>
      <c r="U166" s="538"/>
      <c r="V166" s="540">
        <f t="shared" si="178"/>
        <v>0</v>
      </c>
      <c r="W166" s="549"/>
      <c r="X166" s="538"/>
      <c r="Y166" s="538">
        <f t="shared" si="179"/>
        <v>0</v>
      </c>
      <c r="Z166" s="550"/>
      <c r="AA166" s="538"/>
      <c r="AB166" s="540">
        <f t="shared" si="180"/>
        <v>0</v>
      </c>
      <c r="AC166" s="549"/>
      <c r="AD166" s="538"/>
      <c r="AE166" s="538">
        <f t="shared" si="181"/>
        <v>0</v>
      </c>
      <c r="AF166" s="550"/>
      <c r="AG166" s="538"/>
      <c r="AH166" s="540">
        <f t="shared" si="182"/>
        <v>0</v>
      </c>
      <c r="AI166" s="541">
        <f t="shared" si="183"/>
        <v>0</v>
      </c>
      <c r="AJ166" s="542">
        <f t="shared" si="183"/>
        <v>0</v>
      </c>
      <c r="AK166" s="543">
        <f t="shared" si="183"/>
        <v>0</v>
      </c>
    </row>
    <row r="167" spans="1:37" s="201" customFormat="1" ht="12.75">
      <c r="A167" s="507"/>
      <c r="B167" s="250"/>
      <c r="C167" s="520"/>
      <c r="D167" s="521"/>
      <c r="E167" s="525"/>
      <c r="F167" s="394"/>
      <c r="G167" s="573"/>
      <c r="H167" s="391" t="s">
        <v>241</v>
      </c>
      <c r="I167" s="394" t="s">
        <v>330</v>
      </c>
      <c r="J167" s="392"/>
      <c r="K167" s="562">
        <f aca="true" t="shared" si="184" ref="K167:AK167">SUM(K168:K173)</f>
        <v>0</v>
      </c>
      <c r="L167" s="563">
        <f t="shared" si="184"/>
        <v>0</v>
      </c>
      <c r="M167" s="563">
        <f t="shared" si="184"/>
        <v>0</v>
      </c>
      <c r="N167" s="564">
        <f t="shared" si="184"/>
        <v>0</v>
      </c>
      <c r="O167" s="563">
        <f t="shared" si="184"/>
        <v>0</v>
      </c>
      <c r="P167" s="565">
        <f t="shared" si="184"/>
        <v>0</v>
      </c>
      <c r="Q167" s="562">
        <f t="shared" si="184"/>
        <v>0</v>
      </c>
      <c r="R167" s="563">
        <f t="shared" si="184"/>
        <v>0</v>
      </c>
      <c r="S167" s="563">
        <f t="shared" si="184"/>
        <v>0</v>
      </c>
      <c r="T167" s="564">
        <f t="shared" si="184"/>
        <v>0</v>
      </c>
      <c r="U167" s="563">
        <f t="shared" si="184"/>
        <v>0</v>
      </c>
      <c r="V167" s="565">
        <f t="shared" si="184"/>
        <v>0</v>
      </c>
      <c r="W167" s="562">
        <f t="shared" si="184"/>
        <v>0</v>
      </c>
      <c r="X167" s="563">
        <f t="shared" si="184"/>
        <v>0</v>
      </c>
      <c r="Y167" s="563">
        <f t="shared" si="184"/>
        <v>0</v>
      </c>
      <c r="Z167" s="564">
        <f t="shared" si="184"/>
        <v>0</v>
      </c>
      <c r="AA167" s="563">
        <f t="shared" si="184"/>
        <v>0</v>
      </c>
      <c r="AB167" s="565">
        <f t="shared" si="184"/>
        <v>0</v>
      </c>
      <c r="AC167" s="562">
        <f t="shared" si="184"/>
        <v>0</v>
      </c>
      <c r="AD167" s="563">
        <f t="shared" si="184"/>
        <v>0</v>
      </c>
      <c r="AE167" s="563">
        <f t="shared" si="184"/>
        <v>0</v>
      </c>
      <c r="AF167" s="564">
        <f t="shared" si="184"/>
        <v>0</v>
      </c>
      <c r="AG167" s="563">
        <f t="shared" si="184"/>
        <v>0</v>
      </c>
      <c r="AH167" s="565">
        <f t="shared" si="184"/>
        <v>0</v>
      </c>
      <c r="AI167" s="562">
        <f t="shared" si="184"/>
        <v>0</v>
      </c>
      <c r="AJ167" s="563">
        <f t="shared" si="184"/>
        <v>0</v>
      </c>
      <c r="AK167" s="565">
        <f t="shared" si="184"/>
        <v>0</v>
      </c>
    </row>
    <row r="168" spans="1:37" s="201" customFormat="1" ht="12.75">
      <c r="A168" s="507"/>
      <c r="B168" s="250"/>
      <c r="C168" s="520"/>
      <c r="D168" s="521"/>
      <c r="E168" s="525"/>
      <c r="F168" s="242"/>
      <c r="G168" s="323"/>
      <c r="H168" s="544"/>
      <c r="I168" s="242" t="s">
        <v>283</v>
      </c>
      <c r="J168" s="243"/>
      <c r="K168" s="549"/>
      <c r="L168" s="538"/>
      <c r="M168" s="538">
        <f>+K168+L168</f>
        <v>0</v>
      </c>
      <c r="N168" s="550"/>
      <c r="O168" s="538"/>
      <c r="P168" s="540">
        <f aca="true" t="shared" si="185" ref="P168:P173">+N168+O168</f>
        <v>0</v>
      </c>
      <c r="Q168" s="549"/>
      <c r="R168" s="538"/>
      <c r="S168" s="538">
        <f aca="true" t="shared" si="186" ref="S168:S173">+Q168+R168</f>
        <v>0</v>
      </c>
      <c r="T168" s="550"/>
      <c r="U168" s="538"/>
      <c r="V168" s="540">
        <f aca="true" t="shared" si="187" ref="V168:V173">+T168+U168</f>
        <v>0</v>
      </c>
      <c r="W168" s="549"/>
      <c r="X168" s="538"/>
      <c r="Y168" s="538">
        <f aca="true" t="shared" si="188" ref="Y168:Y173">+W168+X168</f>
        <v>0</v>
      </c>
      <c r="Z168" s="550"/>
      <c r="AA168" s="538"/>
      <c r="AB168" s="540">
        <f aca="true" t="shared" si="189" ref="AB168:AB173">+Z168+AA168</f>
        <v>0</v>
      </c>
      <c r="AC168" s="549"/>
      <c r="AD168" s="538"/>
      <c r="AE168" s="538">
        <f aca="true" t="shared" si="190" ref="AE168:AE173">+AC168+AD168</f>
        <v>0</v>
      </c>
      <c r="AF168" s="550"/>
      <c r="AG168" s="538"/>
      <c r="AH168" s="540">
        <f aca="true" t="shared" si="191" ref="AH168:AH173">+AF168+AG168</f>
        <v>0</v>
      </c>
      <c r="AI168" s="541">
        <f aca="true" t="shared" si="192" ref="AI168:AK173">+K168+N168+Q168+W168+AC168</f>
        <v>0</v>
      </c>
      <c r="AJ168" s="542">
        <f t="shared" si="192"/>
        <v>0</v>
      </c>
      <c r="AK168" s="543">
        <f t="shared" si="192"/>
        <v>0</v>
      </c>
    </row>
    <row r="169" spans="1:37" s="201" customFormat="1" ht="12.75">
      <c r="A169" s="507"/>
      <c r="B169" s="250"/>
      <c r="C169" s="520"/>
      <c r="D169" s="521"/>
      <c r="E169" s="525"/>
      <c r="F169" s="242"/>
      <c r="G169" s="323"/>
      <c r="H169" s="544"/>
      <c r="I169" s="242" t="s">
        <v>285</v>
      </c>
      <c r="J169" s="243"/>
      <c r="K169" s="549"/>
      <c r="L169" s="538"/>
      <c r="M169" s="538">
        <f>+K169+L169</f>
        <v>0</v>
      </c>
      <c r="N169" s="550"/>
      <c r="O169" s="538"/>
      <c r="P169" s="540">
        <f t="shared" si="185"/>
        <v>0</v>
      </c>
      <c r="Q169" s="549"/>
      <c r="R169" s="538"/>
      <c r="S169" s="538">
        <f t="shared" si="186"/>
        <v>0</v>
      </c>
      <c r="T169" s="550"/>
      <c r="U169" s="538"/>
      <c r="V169" s="540">
        <f t="shared" si="187"/>
        <v>0</v>
      </c>
      <c r="W169" s="549"/>
      <c r="X169" s="538"/>
      <c r="Y169" s="538">
        <f t="shared" si="188"/>
        <v>0</v>
      </c>
      <c r="Z169" s="550"/>
      <c r="AA169" s="538"/>
      <c r="AB169" s="540">
        <f t="shared" si="189"/>
        <v>0</v>
      </c>
      <c r="AC169" s="549"/>
      <c r="AD169" s="538"/>
      <c r="AE169" s="538">
        <f t="shared" si="190"/>
        <v>0</v>
      </c>
      <c r="AF169" s="550"/>
      <c r="AG169" s="538"/>
      <c r="AH169" s="540">
        <f t="shared" si="191"/>
        <v>0</v>
      </c>
      <c r="AI169" s="541">
        <f t="shared" si="192"/>
        <v>0</v>
      </c>
      <c r="AJ169" s="542">
        <f t="shared" si="192"/>
        <v>0</v>
      </c>
      <c r="AK169" s="543">
        <f t="shared" si="192"/>
        <v>0</v>
      </c>
    </row>
    <row r="170" spans="1:37" s="201" customFormat="1" ht="12.75">
      <c r="A170" s="507"/>
      <c r="B170" s="250"/>
      <c r="C170" s="520"/>
      <c r="D170" s="521"/>
      <c r="E170" s="525"/>
      <c r="F170" s="242"/>
      <c r="G170" s="323"/>
      <c r="H170" s="544"/>
      <c r="I170" s="242" t="s">
        <v>287</v>
      </c>
      <c r="J170" s="243"/>
      <c r="K170" s="549"/>
      <c r="L170" s="538"/>
      <c r="M170" s="538">
        <f>+K170+L170</f>
        <v>0</v>
      </c>
      <c r="N170" s="550"/>
      <c r="O170" s="538"/>
      <c r="P170" s="540">
        <f t="shared" si="185"/>
        <v>0</v>
      </c>
      <c r="Q170" s="549"/>
      <c r="R170" s="538"/>
      <c r="S170" s="538">
        <f t="shared" si="186"/>
        <v>0</v>
      </c>
      <c r="T170" s="550"/>
      <c r="U170" s="538"/>
      <c r="V170" s="540">
        <f t="shared" si="187"/>
        <v>0</v>
      </c>
      <c r="W170" s="549"/>
      <c r="X170" s="538"/>
      <c r="Y170" s="538">
        <f t="shared" si="188"/>
        <v>0</v>
      </c>
      <c r="Z170" s="550"/>
      <c r="AA170" s="538"/>
      <c r="AB170" s="540">
        <f t="shared" si="189"/>
        <v>0</v>
      </c>
      <c r="AC170" s="549"/>
      <c r="AD170" s="538"/>
      <c r="AE170" s="538">
        <f t="shared" si="190"/>
        <v>0</v>
      </c>
      <c r="AF170" s="550"/>
      <c r="AG170" s="538"/>
      <c r="AH170" s="540">
        <f t="shared" si="191"/>
        <v>0</v>
      </c>
      <c r="AI170" s="541">
        <f t="shared" si="192"/>
        <v>0</v>
      </c>
      <c r="AJ170" s="542">
        <f t="shared" si="192"/>
        <v>0</v>
      </c>
      <c r="AK170" s="543">
        <f t="shared" si="192"/>
        <v>0</v>
      </c>
    </row>
    <row r="171" spans="1:37" s="201" customFormat="1" ht="12.75">
      <c r="A171" s="507"/>
      <c r="B171" s="250"/>
      <c r="C171" s="520"/>
      <c r="D171" s="521"/>
      <c r="E171" s="525"/>
      <c r="F171" s="242"/>
      <c r="G171" s="323"/>
      <c r="H171" s="544"/>
      <c r="I171" s="242" t="s">
        <v>288</v>
      </c>
      <c r="J171" s="243"/>
      <c r="K171" s="549"/>
      <c r="L171" s="538"/>
      <c r="M171" s="538">
        <f>+K171+L171</f>
        <v>0</v>
      </c>
      <c r="N171" s="550"/>
      <c r="O171" s="538"/>
      <c r="P171" s="540">
        <f t="shared" si="185"/>
        <v>0</v>
      </c>
      <c r="Q171" s="549"/>
      <c r="R171" s="538"/>
      <c r="S171" s="538">
        <f t="shared" si="186"/>
        <v>0</v>
      </c>
      <c r="T171" s="550"/>
      <c r="U171" s="538"/>
      <c r="V171" s="540">
        <f t="shared" si="187"/>
        <v>0</v>
      </c>
      <c r="W171" s="549"/>
      <c r="X171" s="538"/>
      <c r="Y171" s="538">
        <f t="shared" si="188"/>
        <v>0</v>
      </c>
      <c r="Z171" s="550"/>
      <c r="AA171" s="538"/>
      <c r="AB171" s="540">
        <f t="shared" si="189"/>
        <v>0</v>
      </c>
      <c r="AC171" s="549"/>
      <c r="AD171" s="538"/>
      <c r="AE171" s="538">
        <f t="shared" si="190"/>
        <v>0</v>
      </c>
      <c r="AF171" s="550"/>
      <c r="AG171" s="538"/>
      <c r="AH171" s="540">
        <f t="shared" si="191"/>
        <v>0</v>
      </c>
      <c r="AI171" s="541">
        <f>+K171+N171+Q171+W171+AC171</f>
        <v>0</v>
      </c>
      <c r="AJ171" s="542">
        <f t="shared" si="192"/>
        <v>0</v>
      </c>
      <c r="AK171" s="543">
        <f t="shared" si="192"/>
        <v>0</v>
      </c>
    </row>
    <row r="172" spans="1:37" s="201" customFormat="1" ht="12.75">
      <c r="A172" s="507"/>
      <c r="B172" s="250"/>
      <c r="C172" s="520"/>
      <c r="D172" s="521"/>
      <c r="E172" s="525"/>
      <c r="F172" s="242"/>
      <c r="G172" s="323"/>
      <c r="H172" s="544"/>
      <c r="I172" s="242" t="s">
        <v>289</v>
      </c>
      <c r="J172" s="243"/>
      <c r="K172" s="549"/>
      <c r="L172" s="538"/>
      <c r="M172" s="538">
        <f>K172+L172</f>
        <v>0</v>
      </c>
      <c r="N172" s="550"/>
      <c r="O172" s="538"/>
      <c r="P172" s="540">
        <f t="shared" si="185"/>
        <v>0</v>
      </c>
      <c r="Q172" s="549"/>
      <c r="R172" s="538"/>
      <c r="S172" s="538">
        <f t="shared" si="186"/>
        <v>0</v>
      </c>
      <c r="T172" s="550"/>
      <c r="U172" s="538"/>
      <c r="V172" s="540">
        <f t="shared" si="187"/>
        <v>0</v>
      </c>
      <c r="W172" s="549"/>
      <c r="X172" s="538"/>
      <c r="Y172" s="538">
        <f t="shared" si="188"/>
        <v>0</v>
      </c>
      <c r="Z172" s="550"/>
      <c r="AA172" s="538"/>
      <c r="AB172" s="540">
        <f t="shared" si="189"/>
        <v>0</v>
      </c>
      <c r="AC172" s="549"/>
      <c r="AD172" s="538"/>
      <c r="AE172" s="538">
        <f t="shared" si="190"/>
        <v>0</v>
      </c>
      <c r="AF172" s="550"/>
      <c r="AG172" s="538"/>
      <c r="AH172" s="540">
        <f t="shared" si="191"/>
        <v>0</v>
      </c>
      <c r="AI172" s="541">
        <f>+K172+N172+Q172+W172+AC172</f>
        <v>0</v>
      </c>
      <c r="AJ172" s="542">
        <f>+L172+O172+R172+X172+AD172</f>
        <v>0</v>
      </c>
      <c r="AK172" s="543">
        <f>+M172+P172+S172+Y172+AE172</f>
        <v>0</v>
      </c>
    </row>
    <row r="173" spans="1:37" s="201" customFormat="1" ht="13.5" thickBot="1">
      <c r="A173" s="507"/>
      <c r="B173" s="250"/>
      <c r="C173" s="520"/>
      <c r="D173" s="521"/>
      <c r="E173" s="525"/>
      <c r="F173" s="242"/>
      <c r="G173" s="323"/>
      <c r="H173" s="544"/>
      <c r="I173" s="607" t="s">
        <v>290</v>
      </c>
      <c r="J173" s="608"/>
      <c r="K173" s="549"/>
      <c r="L173" s="538"/>
      <c r="M173" s="538">
        <f>+K173+L173</f>
        <v>0</v>
      </c>
      <c r="N173" s="550"/>
      <c r="O173" s="538"/>
      <c r="P173" s="540">
        <f t="shared" si="185"/>
        <v>0</v>
      </c>
      <c r="Q173" s="549"/>
      <c r="R173" s="538"/>
      <c r="S173" s="538">
        <f t="shared" si="186"/>
        <v>0</v>
      </c>
      <c r="T173" s="550"/>
      <c r="U173" s="538"/>
      <c r="V173" s="540">
        <f t="shared" si="187"/>
        <v>0</v>
      </c>
      <c r="W173" s="549"/>
      <c r="X173" s="538"/>
      <c r="Y173" s="538">
        <f t="shared" si="188"/>
        <v>0</v>
      </c>
      <c r="Z173" s="550"/>
      <c r="AA173" s="538"/>
      <c r="AB173" s="540">
        <f t="shared" si="189"/>
        <v>0</v>
      </c>
      <c r="AC173" s="549"/>
      <c r="AD173" s="538"/>
      <c r="AE173" s="538">
        <f t="shared" si="190"/>
        <v>0</v>
      </c>
      <c r="AF173" s="550"/>
      <c r="AG173" s="538"/>
      <c r="AH173" s="540">
        <f t="shared" si="191"/>
        <v>0</v>
      </c>
      <c r="AI173" s="541">
        <f t="shared" si="192"/>
        <v>0</v>
      </c>
      <c r="AJ173" s="542">
        <f t="shared" si="192"/>
        <v>0</v>
      </c>
      <c r="AK173" s="543">
        <f t="shared" si="192"/>
        <v>0</v>
      </c>
    </row>
    <row r="174" spans="1:37" s="201" customFormat="1" ht="12.75">
      <c r="A174" s="507"/>
      <c r="B174" s="250"/>
      <c r="C174" s="520"/>
      <c r="D174" s="521"/>
      <c r="E174" s="525"/>
      <c r="F174" s="242"/>
      <c r="G174" s="531"/>
      <c r="H174" s="323" t="s">
        <v>241</v>
      </c>
      <c r="I174" s="242" t="s">
        <v>331</v>
      </c>
      <c r="J174" s="532"/>
      <c r="K174" s="562">
        <f aca="true" t="shared" si="193" ref="K174:AK174">SUM(K175:K180)</f>
        <v>0</v>
      </c>
      <c r="L174" s="563">
        <f t="shared" si="193"/>
        <v>0</v>
      </c>
      <c r="M174" s="563">
        <f t="shared" si="193"/>
        <v>0</v>
      </c>
      <c r="N174" s="564">
        <f t="shared" si="193"/>
        <v>0</v>
      </c>
      <c r="O174" s="563">
        <f t="shared" si="193"/>
        <v>0</v>
      </c>
      <c r="P174" s="565">
        <f t="shared" si="193"/>
        <v>0</v>
      </c>
      <c r="Q174" s="562">
        <f t="shared" si="193"/>
        <v>0</v>
      </c>
      <c r="R174" s="563">
        <f t="shared" si="193"/>
        <v>0</v>
      </c>
      <c r="S174" s="563">
        <f t="shared" si="193"/>
        <v>0</v>
      </c>
      <c r="T174" s="564">
        <f t="shared" si="193"/>
        <v>0</v>
      </c>
      <c r="U174" s="563">
        <f t="shared" si="193"/>
        <v>0</v>
      </c>
      <c r="V174" s="565">
        <f t="shared" si="193"/>
        <v>0</v>
      </c>
      <c r="W174" s="562">
        <f t="shared" si="193"/>
        <v>0</v>
      </c>
      <c r="X174" s="563">
        <f t="shared" si="193"/>
        <v>0</v>
      </c>
      <c r="Y174" s="563">
        <f t="shared" si="193"/>
        <v>0</v>
      </c>
      <c r="Z174" s="564">
        <f t="shared" si="193"/>
        <v>0</v>
      </c>
      <c r="AA174" s="563">
        <f t="shared" si="193"/>
        <v>0</v>
      </c>
      <c r="AB174" s="565">
        <f t="shared" si="193"/>
        <v>0</v>
      </c>
      <c r="AC174" s="562">
        <f t="shared" si="193"/>
        <v>0</v>
      </c>
      <c r="AD174" s="563">
        <f t="shared" si="193"/>
        <v>0</v>
      </c>
      <c r="AE174" s="563">
        <f t="shared" si="193"/>
        <v>0</v>
      </c>
      <c r="AF174" s="564">
        <f t="shared" si="193"/>
        <v>0</v>
      </c>
      <c r="AG174" s="563">
        <f t="shared" si="193"/>
        <v>0</v>
      </c>
      <c r="AH174" s="565">
        <f t="shared" si="193"/>
        <v>0</v>
      </c>
      <c r="AI174" s="562">
        <f t="shared" si="193"/>
        <v>0</v>
      </c>
      <c r="AJ174" s="563">
        <f t="shared" si="193"/>
        <v>0</v>
      </c>
      <c r="AK174" s="565">
        <f t="shared" si="193"/>
        <v>0</v>
      </c>
    </row>
    <row r="175" spans="1:37" s="201" customFormat="1" ht="12.75">
      <c r="A175" s="507"/>
      <c r="B175" s="250"/>
      <c r="C175" s="520"/>
      <c r="D175" s="521"/>
      <c r="E175" s="525"/>
      <c r="F175" s="242"/>
      <c r="G175" s="323"/>
      <c r="H175" s="544"/>
      <c r="I175" s="242" t="s">
        <v>283</v>
      </c>
      <c r="J175" s="243"/>
      <c r="K175" s="549"/>
      <c r="L175" s="538"/>
      <c r="M175" s="538">
        <f aca="true" t="shared" si="194" ref="M175:M180">+K175+L175</f>
        <v>0</v>
      </c>
      <c r="N175" s="550"/>
      <c r="O175" s="538"/>
      <c r="P175" s="540">
        <f aca="true" t="shared" si="195" ref="P175:P180">+N175+O175</f>
        <v>0</v>
      </c>
      <c r="Q175" s="549"/>
      <c r="R175" s="538"/>
      <c r="S175" s="538">
        <f aca="true" t="shared" si="196" ref="S175:S180">+Q175+R175</f>
        <v>0</v>
      </c>
      <c r="T175" s="550"/>
      <c r="U175" s="538"/>
      <c r="V175" s="540">
        <f aca="true" t="shared" si="197" ref="V175:V180">+T175+U175</f>
        <v>0</v>
      </c>
      <c r="W175" s="549"/>
      <c r="X175" s="538"/>
      <c r="Y175" s="538">
        <f aca="true" t="shared" si="198" ref="Y175:Y180">+W175+X175</f>
        <v>0</v>
      </c>
      <c r="Z175" s="550"/>
      <c r="AA175" s="538"/>
      <c r="AB175" s="540">
        <f aca="true" t="shared" si="199" ref="AB175:AB180">+Z175+AA175</f>
        <v>0</v>
      </c>
      <c r="AC175" s="549"/>
      <c r="AD175" s="538"/>
      <c r="AE175" s="538">
        <f aca="true" t="shared" si="200" ref="AE175:AE180">+AC175+AD175</f>
        <v>0</v>
      </c>
      <c r="AF175" s="550"/>
      <c r="AG175" s="538"/>
      <c r="AH175" s="540">
        <f aca="true" t="shared" si="201" ref="AH175:AH180">+AF175+AG175</f>
        <v>0</v>
      </c>
      <c r="AI175" s="541">
        <f aca="true" t="shared" si="202" ref="AI175:AK180">+K175+N175+Q175+W175+AC175</f>
        <v>0</v>
      </c>
      <c r="AJ175" s="542">
        <f t="shared" si="202"/>
        <v>0</v>
      </c>
      <c r="AK175" s="543">
        <f t="shared" si="202"/>
        <v>0</v>
      </c>
    </row>
    <row r="176" spans="1:37" s="201" customFormat="1" ht="12.75">
      <c r="A176" s="507"/>
      <c r="B176" s="250"/>
      <c r="C176" s="520"/>
      <c r="D176" s="521"/>
      <c r="E176" s="525"/>
      <c r="F176" s="242"/>
      <c r="G176" s="323"/>
      <c r="H176" s="544"/>
      <c r="I176" s="242" t="s">
        <v>285</v>
      </c>
      <c r="J176" s="243"/>
      <c r="K176" s="549"/>
      <c r="L176" s="538"/>
      <c r="M176" s="538">
        <f t="shared" si="194"/>
        <v>0</v>
      </c>
      <c r="N176" s="550"/>
      <c r="O176" s="538"/>
      <c r="P176" s="540">
        <f t="shared" si="195"/>
        <v>0</v>
      </c>
      <c r="Q176" s="549"/>
      <c r="R176" s="538"/>
      <c r="S176" s="538">
        <f t="shared" si="196"/>
        <v>0</v>
      </c>
      <c r="T176" s="550"/>
      <c r="U176" s="538"/>
      <c r="V176" s="540">
        <f t="shared" si="197"/>
        <v>0</v>
      </c>
      <c r="W176" s="549"/>
      <c r="X176" s="538"/>
      <c r="Y176" s="538">
        <f t="shared" si="198"/>
        <v>0</v>
      </c>
      <c r="Z176" s="550"/>
      <c r="AA176" s="538"/>
      <c r="AB176" s="540">
        <f t="shared" si="199"/>
        <v>0</v>
      </c>
      <c r="AC176" s="549"/>
      <c r="AD176" s="538"/>
      <c r="AE176" s="538">
        <f t="shared" si="200"/>
        <v>0</v>
      </c>
      <c r="AF176" s="550"/>
      <c r="AG176" s="538"/>
      <c r="AH176" s="540">
        <f t="shared" si="201"/>
        <v>0</v>
      </c>
      <c r="AI176" s="541">
        <f t="shared" si="202"/>
        <v>0</v>
      </c>
      <c r="AJ176" s="542">
        <f t="shared" si="202"/>
        <v>0</v>
      </c>
      <c r="AK176" s="543">
        <f t="shared" si="202"/>
        <v>0</v>
      </c>
    </row>
    <row r="177" spans="1:37" s="201" customFormat="1" ht="12.75">
      <c r="A177" s="507"/>
      <c r="B177" s="250"/>
      <c r="C177" s="520"/>
      <c r="D177" s="521"/>
      <c r="E177" s="525"/>
      <c r="F177" s="242"/>
      <c r="G177" s="323"/>
      <c r="H177" s="544"/>
      <c r="I177" s="242" t="s">
        <v>287</v>
      </c>
      <c r="J177" s="243"/>
      <c r="K177" s="549"/>
      <c r="L177" s="538"/>
      <c r="M177" s="538">
        <f t="shared" si="194"/>
        <v>0</v>
      </c>
      <c r="N177" s="550"/>
      <c r="O177" s="538"/>
      <c r="P177" s="540">
        <f t="shared" si="195"/>
        <v>0</v>
      </c>
      <c r="Q177" s="549"/>
      <c r="R177" s="538"/>
      <c r="S177" s="538">
        <f t="shared" si="196"/>
        <v>0</v>
      </c>
      <c r="T177" s="550"/>
      <c r="U177" s="538"/>
      <c r="V177" s="540">
        <f t="shared" si="197"/>
        <v>0</v>
      </c>
      <c r="W177" s="549"/>
      <c r="X177" s="538"/>
      <c r="Y177" s="538">
        <f t="shared" si="198"/>
        <v>0</v>
      </c>
      <c r="Z177" s="550"/>
      <c r="AA177" s="538"/>
      <c r="AB177" s="540">
        <f t="shared" si="199"/>
        <v>0</v>
      </c>
      <c r="AC177" s="549"/>
      <c r="AD177" s="538"/>
      <c r="AE177" s="538">
        <f t="shared" si="200"/>
        <v>0</v>
      </c>
      <c r="AF177" s="550"/>
      <c r="AG177" s="538"/>
      <c r="AH177" s="540">
        <f t="shared" si="201"/>
        <v>0</v>
      </c>
      <c r="AI177" s="541">
        <f t="shared" si="202"/>
        <v>0</v>
      </c>
      <c r="AJ177" s="542">
        <f t="shared" si="202"/>
        <v>0</v>
      </c>
      <c r="AK177" s="543">
        <f t="shared" si="202"/>
        <v>0</v>
      </c>
    </row>
    <row r="178" spans="1:37" s="201" customFormat="1" ht="12.75">
      <c r="A178" s="568"/>
      <c r="B178" s="513"/>
      <c r="C178" s="569"/>
      <c r="D178" s="570"/>
      <c r="E178" s="571"/>
      <c r="F178" s="242"/>
      <c r="G178" s="323"/>
      <c r="H178" s="544"/>
      <c r="I178" s="242" t="s">
        <v>288</v>
      </c>
      <c r="J178" s="243"/>
      <c r="K178" s="549"/>
      <c r="L178" s="538"/>
      <c r="M178" s="538">
        <f t="shared" si="194"/>
        <v>0</v>
      </c>
      <c r="N178" s="550"/>
      <c r="O178" s="538"/>
      <c r="P178" s="540">
        <f t="shared" si="195"/>
        <v>0</v>
      </c>
      <c r="Q178" s="549"/>
      <c r="R178" s="538"/>
      <c r="S178" s="538">
        <f t="shared" si="196"/>
        <v>0</v>
      </c>
      <c r="T178" s="550"/>
      <c r="U178" s="538"/>
      <c r="V178" s="540">
        <f t="shared" si="197"/>
        <v>0</v>
      </c>
      <c r="W178" s="549"/>
      <c r="X178" s="538"/>
      <c r="Y178" s="538">
        <f t="shared" si="198"/>
        <v>0</v>
      </c>
      <c r="Z178" s="550"/>
      <c r="AA178" s="538"/>
      <c r="AB178" s="540">
        <f t="shared" si="199"/>
        <v>0</v>
      </c>
      <c r="AC178" s="549"/>
      <c r="AD178" s="538"/>
      <c r="AE178" s="538">
        <f t="shared" si="200"/>
        <v>0</v>
      </c>
      <c r="AF178" s="550"/>
      <c r="AG178" s="538"/>
      <c r="AH178" s="540">
        <f t="shared" si="201"/>
        <v>0</v>
      </c>
      <c r="AI178" s="541">
        <f t="shared" si="202"/>
        <v>0</v>
      </c>
      <c r="AJ178" s="542">
        <f t="shared" si="202"/>
        <v>0</v>
      </c>
      <c r="AK178" s="543">
        <f t="shared" si="202"/>
        <v>0</v>
      </c>
    </row>
    <row r="179" spans="1:37" s="201" customFormat="1" ht="12.75">
      <c r="A179" s="572"/>
      <c r="B179" s="573"/>
      <c r="C179" s="574"/>
      <c r="D179" s="575"/>
      <c r="E179" s="576"/>
      <c r="F179" s="242"/>
      <c r="G179" s="323"/>
      <c r="H179" s="544"/>
      <c r="I179" s="242" t="s">
        <v>289</v>
      </c>
      <c r="J179" s="243"/>
      <c r="K179" s="549"/>
      <c r="L179" s="538"/>
      <c r="M179" s="538">
        <f t="shared" si="194"/>
        <v>0</v>
      </c>
      <c r="N179" s="550"/>
      <c r="O179" s="538"/>
      <c r="P179" s="540">
        <f t="shared" si="195"/>
        <v>0</v>
      </c>
      <c r="Q179" s="549"/>
      <c r="R179" s="538"/>
      <c r="S179" s="538">
        <f t="shared" si="196"/>
        <v>0</v>
      </c>
      <c r="T179" s="550"/>
      <c r="U179" s="538"/>
      <c r="V179" s="540">
        <f t="shared" si="197"/>
        <v>0</v>
      </c>
      <c r="W179" s="549"/>
      <c r="X179" s="538"/>
      <c r="Y179" s="538">
        <f t="shared" si="198"/>
        <v>0</v>
      </c>
      <c r="Z179" s="550"/>
      <c r="AA179" s="538"/>
      <c r="AB179" s="540">
        <f t="shared" si="199"/>
        <v>0</v>
      </c>
      <c r="AC179" s="549"/>
      <c r="AD179" s="538"/>
      <c r="AE179" s="538">
        <f t="shared" si="200"/>
        <v>0</v>
      </c>
      <c r="AF179" s="550"/>
      <c r="AG179" s="538"/>
      <c r="AH179" s="540">
        <f t="shared" si="201"/>
        <v>0</v>
      </c>
      <c r="AI179" s="541">
        <f>+K179+N179+Q179+W179+AC179</f>
        <v>0</v>
      </c>
      <c r="AJ179" s="542">
        <f t="shared" si="202"/>
        <v>0</v>
      </c>
      <c r="AK179" s="543">
        <f t="shared" si="202"/>
        <v>0</v>
      </c>
    </row>
    <row r="180" spans="1:37" s="201" customFormat="1" ht="13.5" thickBot="1">
      <c r="A180" s="507"/>
      <c r="B180" s="250"/>
      <c r="C180" s="520"/>
      <c r="D180" s="521"/>
      <c r="E180" s="525"/>
      <c r="F180" s="242"/>
      <c r="G180" s="323"/>
      <c r="H180" s="544"/>
      <c r="I180" s="607" t="s">
        <v>290</v>
      </c>
      <c r="J180" s="608"/>
      <c r="K180" s="549"/>
      <c r="L180" s="538"/>
      <c r="M180" s="538">
        <f t="shared" si="194"/>
        <v>0</v>
      </c>
      <c r="N180" s="550"/>
      <c r="O180" s="538"/>
      <c r="P180" s="540">
        <f t="shared" si="195"/>
        <v>0</v>
      </c>
      <c r="Q180" s="549"/>
      <c r="R180" s="538"/>
      <c r="S180" s="538">
        <f t="shared" si="196"/>
        <v>0</v>
      </c>
      <c r="T180" s="550"/>
      <c r="U180" s="538"/>
      <c r="V180" s="540">
        <f t="shared" si="197"/>
        <v>0</v>
      </c>
      <c r="W180" s="549"/>
      <c r="X180" s="538"/>
      <c r="Y180" s="538">
        <f t="shared" si="198"/>
        <v>0</v>
      </c>
      <c r="Z180" s="550"/>
      <c r="AA180" s="538"/>
      <c r="AB180" s="540">
        <f t="shared" si="199"/>
        <v>0</v>
      </c>
      <c r="AC180" s="549"/>
      <c r="AD180" s="538"/>
      <c r="AE180" s="538">
        <f t="shared" si="200"/>
        <v>0</v>
      </c>
      <c r="AF180" s="550"/>
      <c r="AG180" s="538"/>
      <c r="AH180" s="540">
        <f t="shared" si="201"/>
        <v>0</v>
      </c>
      <c r="AI180" s="541">
        <f t="shared" si="202"/>
        <v>0</v>
      </c>
      <c r="AJ180" s="542">
        <f t="shared" si="202"/>
        <v>0</v>
      </c>
      <c r="AK180" s="543">
        <f t="shared" si="202"/>
        <v>0</v>
      </c>
    </row>
    <row r="181" spans="1:37" s="201" customFormat="1" ht="12.75">
      <c r="A181" s="507"/>
      <c r="B181" s="250"/>
      <c r="C181" s="520"/>
      <c r="D181" s="521"/>
      <c r="E181" s="525"/>
      <c r="F181" s="394"/>
      <c r="G181" s="573"/>
      <c r="H181" s="391" t="s">
        <v>241</v>
      </c>
      <c r="I181" s="611" t="s">
        <v>332</v>
      </c>
      <c r="J181" s="392"/>
      <c r="K181" s="562">
        <f aca="true" t="shared" si="203" ref="K181:AK181">SUM(K182:K187)</f>
        <v>0</v>
      </c>
      <c r="L181" s="563">
        <f t="shared" si="203"/>
        <v>0</v>
      </c>
      <c r="M181" s="563">
        <f t="shared" si="203"/>
        <v>0</v>
      </c>
      <c r="N181" s="564">
        <f t="shared" si="203"/>
        <v>0</v>
      </c>
      <c r="O181" s="563">
        <f t="shared" si="203"/>
        <v>0</v>
      </c>
      <c r="P181" s="565">
        <f t="shared" si="203"/>
        <v>0</v>
      </c>
      <c r="Q181" s="562">
        <f t="shared" si="203"/>
        <v>0</v>
      </c>
      <c r="R181" s="563">
        <f t="shared" si="203"/>
        <v>0</v>
      </c>
      <c r="S181" s="563">
        <f t="shared" si="203"/>
        <v>0</v>
      </c>
      <c r="T181" s="564">
        <f t="shared" si="203"/>
        <v>0</v>
      </c>
      <c r="U181" s="563">
        <f t="shared" si="203"/>
        <v>0</v>
      </c>
      <c r="V181" s="565">
        <f t="shared" si="203"/>
        <v>0</v>
      </c>
      <c r="W181" s="562">
        <f t="shared" si="203"/>
        <v>0</v>
      </c>
      <c r="X181" s="563">
        <f t="shared" si="203"/>
        <v>0</v>
      </c>
      <c r="Y181" s="563">
        <f t="shared" si="203"/>
        <v>0</v>
      </c>
      <c r="Z181" s="564">
        <f t="shared" si="203"/>
        <v>0</v>
      </c>
      <c r="AA181" s="563">
        <f t="shared" si="203"/>
        <v>0</v>
      </c>
      <c r="AB181" s="565">
        <f t="shared" si="203"/>
        <v>0</v>
      </c>
      <c r="AC181" s="562">
        <f t="shared" si="203"/>
        <v>0</v>
      </c>
      <c r="AD181" s="563">
        <f t="shared" si="203"/>
        <v>0</v>
      </c>
      <c r="AE181" s="563">
        <f t="shared" si="203"/>
        <v>0</v>
      </c>
      <c r="AF181" s="564">
        <f t="shared" si="203"/>
        <v>0</v>
      </c>
      <c r="AG181" s="563">
        <f t="shared" si="203"/>
        <v>0</v>
      </c>
      <c r="AH181" s="565">
        <f t="shared" si="203"/>
        <v>0</v>
      </c>
      <c r="AI181" s="562">
        <f t="shared" si="203"/>
        <v>0</v>
      </c>
      <c r="AJ181" s="563">
        <f t="shared" si="203"/>
        <v>0</v>
      </c>
      <c r="AK181" s="565">
        <f t="shared" si="203"/>
        <v>0</v>
      </c>
    </row>
    <row r="182" spans="1:37" s="201" customFormat="1" ht="12.75">
      <c r="A182" s="507"/>
      <c r="B182" s="250"/>
      <c r="C182" s="520"/>
      <c r="D182" s="521"/>
      <c r="E182" s="525"/>
      <c r="F182" s="242"/>
      <c r="G182" s="323"/>
      <c r="H182" s="544"/>
      <c r="I182" s="242" t="s">
        <v>283</v>
      </c>
      <c r="J182" s="243"/>
      <c r="K182" s="549"/>
      <c r="L182" s="538"/>
      <c r="M182" s="538">
        <f aca="true" t="shared" si="204" ref="M182:M187">+K182+L182</f>
        <v>0</v>
      </c>
      <c r="N182" s="550"/>
      <c r="O182" s="538"/>
      <c r="P182" s="540">
        <f aca="true" t="shared" si="205" ref="P182:P187">+N182+O182</f>
        <v>0</v>
      </c>
      <c r="Q182" s="549"/>
      <c r="R182" s="538"/>
      <c r="S182" s="538">
        <f aca="true" t="shared" si="206" ref="S182:S187">+Q182+R182</f>
        <v>0</v>
      </c>
      <c r="T182" s="550"/>
      <c r="U182" s="538"/>
      <c r="V182" s="540">
        <f aca="true" t="shared" si="207" ref="V182:V187">+T182+U182</f>
        <v>0</v>
      </c>
      <c r="W182" s="549"/>
      <c r="X182" s="538"/>
      <c r="Y182" s="538">
        <f aca="true" t="shared" si="208" ref="Y182:Y187">+W182+X182</f>
        <v>0</v>
      </c>
      <c r="Z182" s="550"/>
      <c r="AA182" s="538"/>
      <c r="AB182" s="540">
        <f aca="true" t="shared" si="209" ref="AB182:AB187">+Z182+AA182</f>
        <v>0</v>
      </c>
      <c r="AC182" s="549"/>
      <c r="AD182" s="538"/>
      <c r="AE182" s="538">
        <f aca="true" t="shared" si="210" ref="AE182:AE187">+AC182+AD182</f>
        <v>0</v>
      </c>
      <c r="AF182" s="550"/>
      <c r="AG182" s="538"/>
      <c r="AH182" s="540">
        <f aca="true" t="shared" si="211" ref="AH182:AH187">+AF182+AG182</f>
        <v>0</v>
      </c>
      <c r="AI182" s="541">
        <f aca="true" t="shared" si="212" ref="AI182:AK187">+K182+N182+Q182+W182+AC182</f>
        <v>0</v>
      </c>
      <c r="AJ182" s="542">
        <f t="shared" si="212"/>
        <v>0</v>
      </c>
      <c r="AK182" s="543">
        <f t="shared" si="212"/>
        <v>0</v>
      </c>
    </row>
    <row r="183" spans="1:37" s="201" customFormat="1" ht="12.75">
      <c r="A183" s="507"/>
      <c r="B183" s="250"/>
      <c r="C183" s="520"/>
      <c r="D183" s="521"/>
      <c r="E183" s="525"/>
      <c r="F183" s="242"/>
      <c r="G183" s="323"/>
      <c r="H183" s="544"/>
      <c r="I183" s="242" t="s">
        <v>285</v>
      </c>
      <c r="J183" s="243"/>
      <c r="K183" s="549"/>
      <c r="L183" s="538"/>
      <c r="M183" s="538">
        <f t="shared" si="204"/>
        <v>0</v>
      </c>
      <c r="N183" s="550"/>
      <c r="O183" s="538"/>
      <c r="P183" s="540">
        <f t="shared" si="205"/>
        <v>0</v>
      </c>
      <c r="Q183" s="549"/>
      <c r="R183" s="538"/>
      <c r="S183" s="538">
        <f t="shared" si="206"/>
        <v>0</v>
      </c>
      <c r="T183" s="550"/>
      <c r="U183" s="538"/>
      <c r="V183" s="540">
        <f t="shared" si="207"/>
        <v>0</v>
      </c>
      <c r="W183" s="549"/>
      <c r="X183" s="538"/>
      <c r="Y183" s="538">
        <f t="shared" si="208"/>
        <v>0</v>
      </c>
      <c r="Z183" s="550"/>
      <c r="AA183" s="538"/>
      <c r="AB183" s="540">
        <f t="shared" si="209"/>
        <v>0</v>
      </c>
      <c r="AC183" s="549"/>
      <c r="AD183" s="538"/>
      <c r="AE183" s="538">
        <f t="shared" si="210"/>
        <v>0</v>
      </c>
      <c r="AF183" s="550"/>
      <c r="AG183" s="538"/>
      <c r="AH183" s="540">
        <f t="shared" si="211"/>
        <v>0</v>
      </c>
      <c r="AI183" s="541">
        <f t="shared" si="212"/>
        <v>0</v>
      </c>
      <c r="AJ183" s="542">
        <f t="shared" si="212"/>
        <v>0</v>
      </c>
      <c r="AK183" s="543">
        <f t="shared" si="212"/>
        <v>0</v>
      </c>
    </row>
    <row r="184" spans="1:37" s="201" customFormat="1" ht="12.75">
      <c r="A184" s="507"/>
      <c r="B184" s="250"/>
      <c r="C184" s="520"/>
      <c r="D184" s="521"/>
      <c r="E184" s="525"/>
      <c r="F184" s="242"/>
      <c r="G184" s="323"/>
      <c r="H184" s="544"/>
      <c r="I184" s="242" t="s">
        <v>287</v>
      </c>
      <c r="J184" s="243"/>
      <c r="K184" s="549"/>
      <c r="L184" s="538"/>
      <c r="M184" s="538">
        <f t="shared" si="204"/>
        <v>0</v>
      </c>
      <c r="N184" s="550"/>
      <c r="O184" s="538"/>
      <c r="P184" s="540">
        <f t="shared" si="205"/>
        <v>0</v>
      </c>
      <c r="Q184" s="549"/>
      <c r="R184" s="538"/>
      <c r="S184" s="538">
        <f t="shared" si="206"/>
        <v>0</v>
      </c>
      <c r="T184" s="550"/>
      <c r="U184" s="538"/>
      <c r="V184" s="540">
        <f t="shared" si="207"/>
        <v>0</v>
      </c>
      <c r="W184" s="549"/>
      <c r="X184" s="538"/>
      <c r="Y184" s="538">
        <f t="shared" si="208"/>
        <v>0</v>
      </c>
      <c r="Z184" s="550"/>
      <c r="AA184" s="538"/>
      <c r="AB184" s="540">
        <f t="shared" si="209"/>
        <v>0</v>
      </c>
      <c r="AC184" s="549"/>
      <c r="AD184" s="538"/>
      <c r="AE184" s="538">
        <f t="shared" si="210"/>
        <v>0</v>
      </c>
      <c r="AF184" s="550"/>
      <c r="AG184" s="538"/>
      <c r="AH184" s="540">
        <f t="shared" si="211"/>
        <v>0</v>
      </c>
      <c r="AI184" s="541">
        <f t="shared" si="212"/>
        <v>0</v>
      </c>
      <c r="AJ184" s="542">
        <f t="shared" si="212"/>
        <v>0</v>
      </c>
      <c r="AK184" s="543">
        <f t="shared" si="212"/>
        <v>0</v>
      </c>
    </row>
    <row r="185" spans="1:37" s="201" customFormat="1" ht="12.75">
      <c r="A185" s="507"/>
      <c r="B185" s="250"/>
      <c r="C185" s="520"/>
      <c r="D185" s="521"/>
      <c r="E185" s="525"/>
      <c r="F185" s="242"/>
      <c r="G185" s="323"/>
      <c r="H185" s="544"/>
      <c r="I185" s="242" t="s">
        <v>288</v>
      </c>
      <c r="J185" s="243"/>
      <c r="K185" s="549"/>
      <c r="L185" s="538"/>
      <c r="M185" s="538">
        <f t="shared" si="204"/>
        <v>0</v>
      </c>
      <c r="N185" s="550"/>
      <c r="O185" s="538"/>
      <c r="P185" s="540">
        <f t="shared" si="205"/>
        <v>0</v>
      </c>
      <c r="Q185" s="549"/>
      <c r="R185" s="538"/>
      <c r="S185" s="538">
        <f t="shared" si="206"/>
        <v>0</v>
      </c>
      <c r="T185" s="550"/>
      <c r="U185" s="538"/>
      <c r="V185" s="540">
        <f t="shared" si="207"/>
        <v>0</v>
      </c>
      <c r="W185" s="549"/>
      <c r="X185" s="538"/>
      <c r="Y185" s="538">
        <f t="shared" si="208"/>
        <v>0</v>
      </c>
      <c r="Z185" s="550"/>
      <c r="AA185" s="538"/>
      <c r="AB185" s="540">
        <f t="shared" si="209"/>
        <v>0</v>
      </c>
      <c r="AC185" s="549"/>
      <c r="AD185" s="538"/>
      <c r="AE185" s="538">
        <f t="shared" si="210"/>
        <v>0</v>
      </c>
      <c r="AF185" s="550"/>
      <c r="AG185" s="538"/>
      <c r="AH185" s="540">
        <f t="shared" si="211"/>
        <v>0</v>
      </c>
      <c r="AI185" s="541">
        <f t="shared" si="212"/>
        <v>0</v>
      </c>
      <c r="AJ185" s="542">
        <f t="shared" si="212"/>
        <v>0</v>
      </c>
      <c r="AK185" s="543">
        <f t="shared" si="212"/>
        <v>0</v>
      </c>
    </row>
    <row r="186" spans="1:37" s="201" customFormat="1" ht="12.75">
      <c r="A186" s="507"/>
      <c r="B186" s="250"/>
      <c r="C186" s="520"/>
      <c r="D186" s="521"/>
      <c r="E186" s="525"/>
      <c r="F186" s="242"/>
      <c r="G186" s="323"/>
      <c r="H186" s="544"/>
      <c r="I186" s="242" t="s">
        <v>289</v>
      </c>
      <c r="J186" s="243"/>
      <c r="K186" s="549"/>
      <c r="L186" s="538"/>
      <c r="M186" s="538">
        <f t="shared" si="204"/>
        <v>0</v>
      </c>
      <c r="N186" s="550"/>
      <c r="O186" s="538"/>
      <c r="P186" s="540">
        <f t="shared" si="205"/>
        <v>0</v>
      </c>
      <c r="Q186" s="549"/>
      <c r="R186" s="538"/>
      <c r="S186" s="538">
        <f t="shared" si="206"/>
        <v>0</v>
      </c>
      <c r="T186" s="550"/>
      <c r="U186" s="538"/>
      <c r="V186" s="540">
        <f t="shared" si="207"/>
        <v>0</v>
      </c>
      <c r="W186" s="549"/>
      <c r="X186" s="538"/>
      <c r="Y186" s="538">
        <f t="shared" si="208"/>
        <v>0</v>
      </c>
      <c r="Z186" s="550"/>
      <c r="AA186" s="538"/>
      <c r="AB186" s="540">
        <f t="shared" si="209"/>
        <v>0</v>
      </c>
      <c r="AC186" s="549"/>
      <c r="AD186" s="538"/>
      <c r="AE186" s="538">
        <f t="shared" si="210"/>
        <v>0</v>
      </c>
      <c r="AF186" s="550"/>
      <c r="AG186" s="538"/>
      <c r="AH186" s="540">
        <f t="shared" si="211"/>
        <v>0</v>
      </c>
      <c r="AI186" s="541">
        <f>+K186+N186+Q186+W186+AC186</f>
        <v>0</v>
      </c>
      <c r="AJ186" s="542">
        <f t="shared" si="212"/>
        <v>0</v>
      </c>
      <c r="AK186" s="543">
        <f t="shared" si="212"/>
        <v>0</v>
      </c>
    </row>
    <row r="187" spans="1:37" s="201" customFormat="1" ht="13.5" thickBot="1">
      <c r="A187" s="507"/>
      <c r="B187" s="250"/>
      <c r="C187" s="520"/>
      <c r="D187" s="521"/>
      <c r="E187" s="525"/>
      <c r="F187" s="242"/>
      <c r="G187" s="323"/>
      <c r="H187" s="544"/>
      <c r="I187" s="607" t="s">
        <v>290</v>
      </c>
      <c r="J187" s="608"/>
      <c r="K187" s="549"/>
      <c r="L187" s="538"/>
      <c r="M187" s="538">
        <f t="shared" si="204"/>
        <v>0</v>
      </c>
      <c r="N187" s="550"/>
      <c r="O187" s="538"/>
      <c r="P187" s="540">
        <f t="shared" si="205"/>
        <v>0</v>
      </c>
      <c r="Q187" s="549"/>
      <c r="R187" s="538"/>
      <c r="S187" s="538">
        <f t="shared" si="206"/>
        <v>0</v>
      </c>
      <c r="T187" s="550"/>
      <c r="U187" s="538"/>
      <c r="V187" s="540">
        <f t="shared" si="207"/>
        <v>0</v>
      </c>
      <c r="W187" s="549"/>
      <c r="X187" s="538"/>
      <c r="Y187" s="538">
        <f t="shared" si="208"/>
        <v>0</v>
      </c>
      <c r="Z187" s="550"/>
      <c r="AA187" s="538"/>
      <c r="AB187" s="540">
        <f t="shared" si="209"/>
        <v>0</v>
      </c>
      <c r="AC187" s="549"/>
      <c r="AD187" s="538"/>
      <c r="AE187" s="538">
        <f t="shared" si="210"/>
        <v>0</v>
      </c>
      <c r="AF187" s="550"/>
      <c r="AG187" s="538"/>
      <c r="AH187" s="540">
        <f t="shared" si="211"/>
        <v>0</v>
      </c>
      <c r="AI187" s="541">
        <f t="shared" si="212"/>
        <v>0</v>
      </c>
      <c r="AJ187" s="542">
        <f t="shared" si="212"/>
        <v>0</v>
      </c>
      <c r="AK187" s="543">
        <f t="shared" si="212"/>
        <v>0</v>
      </c>
    </row>
    <row r="188" spans="1:37" s="201" customFormat="1" ht="12.75">
      <c r="A188" s="507"/>
      <c r="B188" s="250"/>
      <c r="C188" s="520"/>
      <c r="D188" s="521"/>
      <c r="E188" s="525"/>
      <c r="F188" s="394"/>
      <c r="G188" s="573"/>
      <c r="H188" s="391" t="s">
        <v>241</v>
      </c>
      <c r="I188" s="394" t="s">
        <v>333</v>
      </c>
      <c r="J188" s="392"/>
      <c r="K188" s="562">
        <f aca="true" t="shared" si="213" ref="K188:AK188">SUM(K189:K194)</f>
        <v>0</v>
      </c>
      <c r="L188" s="563">
        <f t="shared" si="213"/>
        <v>0</v>
      </c>
      <c r="M188" s="563">
        <f t="shared" si="213"/>
        <v>0</v>
      </c>
      <c r="N188" s="564">
        <f t="shared" si="213"/>
        <v>0</v>
      </c>
      <c r="O188" s="563">
        <f t="shared" si="213"/>
        <v>0</v>
      </c>
      <c r="P188" s="565">
        <f t="shared" si="213"/>
        <v>0</v>
      </c>
      <c r="Q188" s="562">
        <f t="shared" si="213"/>
        <v>0</v>
      </c>
      <c r="R188" s="563">
        <f t="shared" si="213"/>
        <v>0</v>
      </c>
      <c r="S188" s="563">
        <f t="shared" si="213"/>
        <v>0</v>
      </c>
      <c r="T188" s="564">
        <f t="shared" si="213"/>
        <v>0</v>
      </c>
      <c r="U188" s="563">
        <f t="shared" si="213"/>
        <v>0</v>
      </c>
      <c r="V188" s="565">
        <f t="shared" si="213"/>
        <v>0</v>
      </c>
      <c r="W188" s="562">
        <f t="shared" si="213"/>
        <v>0</v>
      </c>
      <c r="X188" s="563">
        <f t="shared" si="213"/>
        <v>0</v>
      </c>
      <c r="Y188" s="563">
        <f t="shared" si="213"/>
        <v>0</v>
      </c>
      <c r="Z188" s="564">
        <f t="shared" si="213"/>
        <v>0</v>
      </c>
      <c r="AA188" s="563">
        <f t="shared" si="213"/>
        <v>0</v>
      </c>
      <c r="AB188" s="565">
        <f t="shared" si="213"/>
        <v>0</v>
      </c>
      <c r="AC188" s="562">
        <f t="shared" si="213"/>
        <v>0</v>
      </c>
      <c r="AD188" s="563">
        <f t="shared" si="213"/>
        <v>0</v>
      </c>
      <c r="AE188" s="563">
        <f t="shared" si="213"/>
        <v>0</v>
      </c>
      <c r="AF188" s="564">
        <f t="shared" si="213"/>
        <v>0</v>
      </c>
      <c r="AG188" s="563">
        <f t="shared" si="213"/>
        <v>0</v>
      </c>
      <c r="AH188" s="565">
        <f t="shared" si="213"/>
        <v>0</v>
      </c>
      <c r="AI188" s="562">
        <f t="shared" si="213"/>
        <v>0</v>
      </c>
      <c r="AJ188" s="563">
        <f t="shared" si="213"/>
        <v>0</v>
      </c>
      <c r="AK188" s="565">
        <f t="shared" si="213"/>
        <v>0</v>
      </c>
    </row>
    <row r="189" spans="1:37" s="201" customFormat="1" ht="12.75">
      <c r="A189" s="507"/>
      <c r="B189" s="250"/>
      <c r="C189" s="520"/>
      <c r="D189" s="521"/>
      <c r="E189" s="525"/>
      <c r="F189" s="242"/>
      <c r="G189" s="242"/>
      <c r="H189" s="531"/>
      <c r="I189" s="242" t="s">
        <v>283</v>
      </c>
      <c r="J189" s="243"/>
      <c r="K189" s="549"/>
      <c r="L189" s="538"/>
      <c r="M189" s="538">
        <f aca="true" t="shared" si="214" ref="M189:M194">+K189+L189</f>
        <v>0</v>
      </c>
      <c r="N189" s="550"/>
      <c r="O189" s="538"/>
      <c r="P189" s="540">
        <f aca="true" t="shared" si="215" ref="P189:P194">+N189+O189</f>
        <v>0</v>
      </c>
      <c r="Q189" s="549"/>
      <c r="R189" s="538"/>
      <c r="S189" s="538">
        <f aca="true" t="shared" si="216" ref="S189:S194">+Q189+R189</f>
        <v>0</v>
      </c>
      <c r="T189" s="550"/>
      <c r="U189" s="538"/>
      <c r="V189" s="540">
        <f aca="true" t="shared" si="217" ref="V189:V194">+T189+U189</f>
        <v>0</v>
      </c>
      <c r="W189" s="549"/>
      <c r="X189" s="538"/>
      <c r="Y189" s="538">
        <f aca="true" t="shared" si="218" ref="Y189:Y194">+W189+X189</f>
        <v>0</v>
      </c>
      <c r="Z189" s="550"/>
      <c r="AA189" s="538"/>
      <c r="AB189" s="540">
        <f aca="true" t="shared" si="219" ref="AB189:AB194">+Z189+AA189</f>
        <v>0</v>
      </c>
      <c r="AC189" s="549"/>
      <c r="AD189" s="538"/>
      <c r="AE189" s="538">
        <f aca="true" t="shared" si="220" ref="AE189:AE194">+AC189+AD189</f>
        <v>0</v>
      </c>
      <c r="AF189" s="550"/>
      <c r="AG189" s="538"/>
      <c r="AH189" s="540">
        <f aca="true" t="shared" si="221" ref="AH189:AH194">+AF189+AG189</f>
        <v>0</v>
      </c>
      <c r="AI189" s="541">
        <f aca="true" t="shared" si="222" ref="AI189:AK194">+K189+N189+Q189+W189+AC189</f>
        <v>0</v>
      </c>
      <c r="AJ189" s="542">
        <f t="shared" si="222"/>
        <v>0</v>
      </c>
      <c r="AK189" s="543">
        <f t="shared" si="222"/>
        <v>0</v>
      </c>
    </row>
    <row r="190" spans="1:37" s="201" customFormat="1" ht="12.75">
      <c r="A190" s="507"/>
      <c r="B190" s="250"/>
      <c r="C190" s="520"/>
      <c r="D190" s="521"/>
      <c r="E190" s="525"/>
      <c r="F190" s="242"/>
      <c r="G190" s="242"/>
      <c r="H190" s="531"/>
      <c r="I190" s="242" t="s">
        <v>285</v>
      </c>
      <c r="J190" s="243"/>
      <c r="K190" s="549"/>
      <c r="L190" s="538"/>
      <c r="M190" s="538">
        <f t="shared" si="214"/>
        <v>0</v>
      </c>
      <c r="N190" s="550"/>
      <c r="O190" s="538"/>
      <c r="P190" s="540">
        <f t="shared" si="215"/>
        <v>0</v>
      </c>
      <c r="Q190" s="549"/>
      <c r="R190" s="538"/>
      <c r="S190" s="538">
        <f t="shared" si="216"/>
        <v>0</v>
      </c>
      <c r="T190" s="550"/>
      <c r="U190" s="538"/>
      <c r="V190" s="540">
        <f t="shared" si="217"/>
        <v>0</v>
      </c>
      <c r="W190" s="549"/>
      <c r="X190" s="538"/>
      <c r="Y190" s="538">
        <f t="shared" si="218"/>
        <v>0</v>
      </c>
      <c r="Z190" s="550"/>
      <c r="AA190" s="538"/>
      <c r="AB190" s="540">
        <f t="shared" si="219"/>
        <v>0</v>
      </c>
      <c r="AC190" s="549"/>
      <c r="AD190" s="538"/>
      <c r="AE190" s="538">
        <f t="shared" si="220"/>
        <v>0</v>
      </c>
      <c r="AF190" s="550"/>
      <c r="AG190" s="538"/>
      <c r="AH190" s="540">
        <f t="shared" si="221"/>
        <v>0</v>
      </c>
      <c r="AI190" s="541">
        <f t="shared" si="222"/>
        <v>0</v>
      </c>
      <c r="AJ190" s="542">
        <f t="shared" si="222"/>
        <v>0</v>
      </c>
      <c r="AK190" s="543">
        <f t="shared" si="222"/>
        <v>0</v>
      </c>
    </row>
    <row r="191" spans="1:37" s="201" customFormat="1" ht="12.75">
      <c r="A191" s="507"/>
      <c r="B191" s="250"/>
      <c r="C191" s="520"/>
      <c r="D191" s="521"/>
      <c r="E191" s="525"/>
      <c r="F191" s="242"/>
      <c r="G191" s="242"/>
      <c r="H191" s="242"/>
      <c r="I191" s="242" t="s">
        <v>287</v>
      </c>
      <c r="J191" s="243"/>
      <c r="K191" s="549"/>
      <c r="L191" s="538"/>
      <c r="M191" s="538">
        <f t="shared" si="214"/>
        <v>0</v>
      </c>
      <c r="N191" s="550"/>
      <c r="O191" s="538"/>
      <c r="P191" s="540">
        <f t="shared" si="215"/>
        <v>0</v>
      </c>
      <c r="Q191" s="549"/>
      <c r="R191" s="538"/>
      <c r="S191" s="538">
        <f t="shared" si="216"/>
        <v>0</v>
      </c>
      <c r="T191" s="550"/>
      <c r="U191" s="538"/>
      <c r="V191" s="540">
        <f t="shared" si="217"/>
        <v>0</v>
      </c>
      <c r="W191" s="549"/>
      <c r="X191" s="538"/>
      <c r="Y191" s="538">
        <f t="shared" si="218"/>
        <v>0</v>
      </c>
      <c r="Z191" s="550"/>
      <c r="AA191" s="538"/>
      <c r="AB191" s="540">
        <f t="shared" si="219"/>
        <v>0</v>
      </c>
      <c r="AC191" s="549"/>
      <c r="AD191" s="538"/>
      <c r="AE191" s="538">
        <f t="shared" si="220"/>
        <v>0</v>
      </c>
      <c r="AF191" s="550"/>
      <c r="AG191" s="538"/>
      <c r="AH191" s="540">
        <f t="shared" si="221"/>
        <v>0</v>
      </c>
      <c r="AI191" s="541">
        <f t="shared" si="222"/>
        <v>0</v>
      </c>
      <c r="AJ191" s="542">
        <f t="shared" si="222"/>
        <v>0</v>
      </c>
      <c r="AK191" s="543">
        <f t="shared" si="222"/>
        <v>0</v>
      </c>
    </row>
    <row r="192" spans="1:37" s="201" customFormat="1" ht="12.75">
      <c r="A192" s="507"/>
      <c r="B192" s="250"/>
      <c r="C192" s="520"/>
      <c r="D192" s="521"/>
      <c r="E192" s="525"/>
      <c r="F192" s="242"/>
      <c r="G192" s="242"/>
      <c r="H192" s="242"/>
      <c r="I192" s="242" t="s">
        <v>288</v>
      </c>
      <c r="J192" s="243"/>
      <c r="K192" s="549"/>
      <c r="L192" s="538"/>
      <c r="M192" s="538">
        <f t="shared" si="214"/>
        <v>0</v>
      </c>
      <c r="N192" s="550"/>
      <c r="O192" s="538"/>
      <c r="P192" s="540">
        <f t="shared" si="215"/>
        <v>0</v>
      </c>
      <c r="Q192" s="549"/>
      <c r="R192" s="538"/>
      <c r="S192" s="538">
        <f t="shared" si="216"/>
        <v>0</v>
      </c>
      <c r="T192" s="550"/>
      <c r="U192" s="538"/>
      <c r="V192" s="540">
        <f t="shared" si="217"/>
        <v>0</v>
      </c>
      <c r="W192" s="549"/>
      <c r="X192" s="538"/>
      <c r="Y192" s="538">
        <f t="shared" si="218"/>
        <v>0</v>
      </c>
      <c r="Z192" s="550"/>
      <c r="AA192" s="538"/>
      <c r="AB192" s="540">
        <f t="shared" si="219"/>
        <v>0</v>
      </c>
      <c r="AC192" s="549"/>
      <c r="AD192" s="538"/>
      <c r="AE192" s="538">
        <f t="shared" si="220"/>
        <v>0</v>
      </c>
      <c r="AF192" s="550"/>
      <c r="AG192" s="538"/>
      <c r="AH192" s="540">
        <f t="shared" si="221"/>
        <v>0</v>
      </c>
      <c r="AI192" s="541">
        <f t="shared" si="222"/>
        <v>0</v>
      </c>
      <c r="AJ192" s="542">
        <f t="shared" si="222"/>
        <v>0</v>
      </c>
      <c r="AK192" s="543">
        <f t="shared" si="222"/>
        <v>0</v>
      </c>
    </row>
    <row r="193" spans="1:37" s="201" customFormat="1" ht="12.75">
      <c r="A193" s="507"/>
      <c r="B193" s="250"/>
      <c r="C193" s="520"/>
      <c r="D193" s="521"/>
      <c r="E193" s="525"/>
      <c r="F193" s="242"/>
      <c r="G193" s="242"/>
      <c r="H193" s="242"/>
      <c r="I193" s="242" t="s">
        <v>289</v>
      </c>
      <c r="J193" s="243"/>
      <c r="K193" s="549"/>
      <c r="L193" s="538"/>
      <c r="M193" s="538">
        <f t="shared" si="214"/>
        <v>0</v>
      </c>
      <c r="N193" s="550"/>
      <c r="O193" s="538"/>
      <c r="P193" s="540">
        <f t="shared" si="215"/>
        <v>0</v>
      </c>
      <c r="Q193" s="549"/>
      <c r="R193" s="538"/>
      <c r="S193" s="538">
        <f t="shared" si="216"/>
        <v>0</v>
      </c>
      <c r="T193" s="550"/>
      <c r="U193" s="538"/>
      <c r="V193" s="540">
        <f t="shared" si="217"/>
        <v>0</v>
      </c>
      <c r="W193" s="549"/>
      <c r="X193" s="538"/>
      <c r="Y193" s="538">
        <f t="shared" si="218"/>
        <v>0</v>
      </c>
      <c r="Z193" s="550"/>
      <c r="AA193" s="538"/>
      <c r="AB193" s="540">
        <f t="shared" si="219"/>
        <v>0</v>
      </c>
      <c r="AC193" s="549"/>
      <c r="AD193" s="538"/>
      <c r="AE193" s="538">
        <f t="shared" si="220"/>
        <v>0</v>
      </c>
      <c r="AF193" s="550"/>
      <c r="AG193" s="538"/>
      <c r="AH193" s="540">
        <f t="shared" si="221"/>
        <v>0</v>
      </c>
      <c r="AI193" s="541">
        <f>+K193+N193+Q193+W193+AC193</f>
        <v>0</v>
      </c>
      <c r="AJ193" s="542">
        <f t="shared" si="222"/>
        <v>0</v>
      </c>
      <c r="AK193" s="543">
        <f t="shared" si="222"/>
        <v>0</v>
      </c>
    </row>
    <row r="194" spans="1:37" s="201" customFormat="1" ht="13.5" thickBot="1">
      <c r="A194" s="612"/>
      <c r="B194" s="613"/>
      <c r="C194" s="614"/>
      <c r="D194" s="615"/>
      <c r="E194" s="616"/>
      <c r="F194" s="607"/>
      <c r="G194" s="607"/>
      <c r="H194" s="607"/>
      <c r="I194" s="607" t="s">
        <v>290</v>
      </c>
      <c r="J194" s="608"/>
      <c r="K194" s="587"/>
      <c r="L194" s="584"/>
      <c r="M194" s="584">
        <f t="shared" si="214"/>
        <v>0</v>
      </c>
      <c r="N194" s="585"/>
      <c r="O194" s="584"/>
      <c r="P194" s="586">
        <f t="shared" si="215"/>
        <v>0</v>
      </c>
      <c r="Q194" s="587"/>
      <c r="R194" s="584"/>
      <c r="S194" s="584">
        <f t="shared" si="216"/>
        <v>0</v>
      </c>
      <c r="T194" s="585"/>
      <c r="U194" s="584"/>
      <c r="V194" s="586">
        <f t="shared" si="217"/>
        <v>0</v>
      </c>
      <c r="W194" s="587"/>
      <c r="X194" s="584"/>
      <c r="Y194" s="584">
        <f t="shared" si="218"/>
        <v>0</v>
      </c>
      <c r="Z194" s="585"/>
      <c r="AA194" s="584"/>
      <c r="AB194" s="586">
        <f t="shared" si="219"/>
        <v>0</v>
      </c>
      <c r="AC194" s="587"/>
      <c r="AD194" s="584"/>
      <c r="AE194" s="584">
        <f t="shared" si="220"/>
        <v>0</v>
      </c>
      <c r="AF194" s="585"/>
      <c r="AG194" s="584"/>
      <c r="AH194" s="586">
        <f t="shared" si="221"/>
        <v>0</v>
      </c>
      <c r="AI194" s="588">
        <f t="shared" si="222"/>
        <v>0</v>
      </c>
      <c r="AJ194" s="589">
        <f t="shared" si="222"/>
        <v>0</v>
      </c>
      <c r="AK194" s="590">
        <f t="shared" si="222"/>
        <v>0</v>
      </c>
    </row>
    <row r="195" spans="1:37" s="201" customFormat="1" ht="12.75">
      <c r="A195" s="507"/>
      <c r="B195" s="250"/>
      <c r="C195" s="520"/>
      <c r="D195" s="521"/>
      <c r="E195" s="525"/>
      <c r="F195" s="617" t="s">
        <v>129</v>
      </c>
      <c r="G195" s="261" t="s">
        <v>334</v>
      </c>
      <c r="H195" s="201" t="s">
        <v>335</v>
      </c>
      <c r="J195" s="235"/>
      <c r="K195" s="618"/>
      <c r="L195" s="619"/>
      <c r="M195" s="619"/>
      <c r="N195" s="620"/>
      <c r="O195" s="619"/>
      <c r="P195" s="621"/>
      <c r="Q195" s="618"/>
      <c r="R195" s="619"/>
      <c r="S195" s="619"/>
      <c r="T195" s="620"/>
      <c r="U195" s="619"/>
      <c r="V195" s="621"/>
      <c r="W195" s="618"/>
      <c r="X195" s="619"/>
      <c r="Y195" s="619"/>
      <c r="Z195" s="620"/>
      <c r="AA195" s="619"/>
      <c r="AB195" s="621"/>
      <c r="AC195" s="618"/>
      <c r="AD195" s="619"/>
      <c r="AE195" s="619"/>
      <c r="AF195" s="620"/>
      <c r="AG195" s="619"/>
      <c r="AH195" s="621"/>
      <c r="AI195" s="618"/>
      <c r="AJ195" s="619"/>
      <c r="AK195" s="621"/>
    </row>
    <row r="196" spans="1:37" s="201" customFormat="1" ht="12.75">
      <c r="A196" s="568"/>
      <c r="B196" s="250"/>
      <c r="C196" s="520"/>
      <c r="D196" s="521"/>
      <c r="E196" s="525"/>
      <c r="F196" s="622"/>
      <c r="G196" s="287"/>
      <c r="H196" s="256" t="s">
        <v>336</v>
      </c>
      <c r="I196" s="256"/>
      <c r="J196" s="263"/>
      <c r="K196" s="623">
        <f aca="true" t="shared" si="223" ref="K196:AH196">+K197</f>
        <v>0</v>
      </c>
      <c r="L196" s="559">
        <f t="shared" si="223"/>
        <v>0</v>
      </c>
      <c r="M196" s="559">
        <f t="shared" si="223"/>
        <v>0</v>
      </c>
      <c r="N196" s="624">
        <f t="shared" si="223"/>
        <v>0</v>
      </c>
      <c r="O196" s="559">
        <f t="shared" si="223"/>
        <v>0</v>
      </c>
      <c r="P196" s="561">
        <f t="shared" si="223"/>
        <v>0</v>
      </c>
      <c r="Q196" s="623">
        <f t="shared" si="223"/>
        <v>0</v>
      </c>
      <c r="R196" s="559">
        <f t="shared" si="223"/>
        <v>0</v>
      </c>
      <c r="S196" s="559">
        <f t="shared" si="223"/>
        <v>0</v>
      </c>
      <c r="T196" s="624">
        <f t="shared" si="223"/>
        <v>0</v>
      </c>
      <c r="U196" s="559">
        <f t="shared" si="223"/>
        <v>0</v>
      </c>
      <c r="V196" s="561">
        <f t="shared" si="223"/>
        <v>0</v>
      </c>
      <c r="W196" s="623">
        <f t="shared" si="223"/>
        <v>0</v>
      </c>
      <c r="X196" s="559">
        <f t="shared" si="223"/>
        <v>0</v>
      </c>
      <c r="Y196" s="559">
        <f t="shared" si="223"/>
        <v>0</v>
      </c>
      <c r="Z196" s="624">
        <f t="shared" si="223"/>
        <v>0</v>
      </c>
      <c r="AA196" s="559">
        <f t="shared" si="223"/>
        <v>0</v>
      </c>
      <c r="AB196" s="561">
        <f t="shared" si="223"/>
        <v>0</v>
      </c>
      <c r="AC196" s="623">
        <f t="shared" si="223"/>
        <v>0</v>
      </c>
      <c r="AD196" s="559">
        <f t="shared" si="223"/>
        <v>0</v>
      </c>
      <c r="AE196" s="559">
        <f t="shared" si="223"/>
        <v>0</v>
      </c>
      <c r="AF196" s="624">
        <f t="shared" si="223"/>
        <v>0</v>
      </c>
      <c r="AG196" s="559">
        <f>+AG197</f>
        <v>0</v>
      </c>
      <c r="AH196" s="561">
        <f t="shared" si="223"/>
        <v>0</v>
      </c>
      <c r="AI196" s="558">
        <f>+K196+N196+Q196+W196+AC196</f>
        <v>0</v>
      </c>
      <c r="AJ196" s="559">
        <f>+L196+O196+R196+X196+AD196</f>
        <v>0</v>
      </c>
      <c r="AK196" s="561">
        <f>+M196+P196+S196+Y196+AE196</f>
        <v>0</v>
      </c>
    </row>
    <row r="197" spans="1:37" s="201" customFormat="1" ht="12.75">
      <c r="A197" s="507"/>
      <c r="B197" s="250"/>
      <c r="C197" s="520"/>
      <c r="D197" s="521"/>
      <c r="E197" s="525"/>
      <c r="F197" s="625"/>
      <c r="G197" s="261"/>
      <c r="H197" s="201" t="s">
        <v>337</v>
      </c>
      <c r="I197" s="261" t="s">
        <v>338</v>
      </c>
      <c r="J197" s="235"/>
      <c r="K197" s="595">
        <f aca="true" t="shared" si="224" ref="K197:AK197">SUM(K198:K201)</f>
        <v>0</v>
      </c>
      <c r="L197" s="596">
        <f t="shared" si="224"/>
        <v>0</v>
      </c>
      <c r="M197" s="596">
        <f t="shared" si="224"/>
        <v>0</v>
      </c>
      <c r="N197" s="596">
        <f t="shared" si="224"/>
        <v>0</v>
      </c>
      <c r="O197" s="596">
        <f t="shared" si="224"/>
        <v>0</v>
      </c>
      <c r="P197" s="598">
        <f t="shared" si="224"/>
        <v>0</v>
      </c>
      <c r="Q197" s="595">
        <f t="shared" si="224"/>
        <v>0</v>
      </c>
      <c r="R197" s="596">
        <f t="shared" si="224"/>
        <v>0</v>
      </c>
      <c r="S197" s="596">
        <f t="shared" si="224"/>
        <v>0</v>
      </c>
      <c r="T197" s="596">
        <f t="shared" si="224"/>
        <v>0</v>
      </c>
      <c r="U197" s="596">
        <f t="shared" si="224"/>
        <v>0</v>
      </c>
      <c r="V197" s="598">
        <f t="shared" si="224"/>
        <v>0</v>
      </c>
      <c r="W197" s="595">
        <f t="shared" si="224"/>
        <v>0</v>
      </c>
      <c r="X197" s="596">
        <f t="shared" si="224"/>
        <v>0</v>
      </c>
      <c r="Y197" s="596">
        <f t="shared" si="224"/>
        <v>0</v>
      </c>
      <c r="Z197" s="596">
        <f t="shared" si="224"/>
        <v>0</v>
      </c>
      <c r="AA197" s="596">
        <f t="shared" si="224"/>
        <v>0</v>
      </c>
      <c r="AB197" s="598">
        <f t="shared" si="224"/>
        <v>0</v>
      </c>
      <c r="AC197" s="595">
        <f t="shared" si="224"/>
        <v>0</v>
      </c>
      <c r="AD197" s="596">
        <f t="shared" si="224"/>
        <v>0</v>
      </c>
      <c r="AE197" s="596">
        <f t="shared" si="224"/>
        <v>0</v>
      </c>
      <c r="AF197" s="596">
        <f t="shared" si="224"/>
        <v>0</v>
      </c>
      <c r="AG197" s="596">
        <f t="shared" si="224"/>
        <v>0</v>
      </c>
      <c r="AH197" s="598">
        <f t="shared" si="224"/>
        <v>0</v>
      </c>
      <c r="AI197" s="596">
        <f t="shared" si="224"/>
        <v>0</v>
      </c>
      <c r="AJ197" s="596">
        <f t="shared" si="224"/>
        <v>0</v>
      </c>
      <c r="AK197" s="598">
        <f t="shared" si="224"/>
        <v>0</v>
      </c>
    </row>
    <row r="198" spans="1:37" s="201" customFormat="1" ht="12.75">
      <c r="A198" s="568"/>
      <c r="B198" s="513"/>
      <c r="C198" s="569"/>
      <c r="D198" s="570"/>
      <c r="E198" s="571"/>
      <c r="F198" s="242"/>
      <c r="G198" s="242"/>
      <c r="H198" s="242"/>
      <c r="I198" s="242" t="s">
        <v>287</v>
      </c>
      <c r="J198" s="243"/>
      <c r="K198" s="549"/>
      <c r="L198" s="538"/>
      <c r="M198" s="538">
        <f>+K198+L198</f>
        <v>0</v>
      </c>
      <c r="N198" s="550"/>
      <c r="O198" s="538"/>
      <c r="P198" s="540">
        <f>+N198+O198</f>
        <v>0</v>
      </c>
      <c r="Q198" s="549"/>
      <c r="R198" s="538"/>
      <c r="S198" s="538">
        <f>+Q198+R198</f>
        <v>0</v>
      </c>
      <c r="T198" s="550"/>
      <c r="U198" s="538"/>
      <c r="V198" s="540">
        <f>+T198+U198</f>
        <v>0</v>
      </c>
      <c r="W198" s="549"/>
      <c r="X198" s="538"/>
      <c r="Y198" s="538">
        <f>+W198+X198</f>
        <v>0</v>
      </c>
      <c r="Z198" s="550"/>
      <c r="AA198" s="538"/>
      <c r="AB198" s="540">
        <f>+Z198+AA198</f>
        <v>0</v>
      </c>
      <c r="AC198" s="549"/>
      <c r="AD198" s="538"/>
      <c r="AE198" s="538">
        <f>+AC198+AD198</f>
        <v>0</v>
      </c>
      <c r="AF198" s="550"/>
      <c r="AG198" s="538"/>
      <c r="AH198" s="540">
        <f>+AF198+AG198</f>
        <v>0</v>
      </c>
      <c r="AI198" s="541">
        <f aca="true" t="shared" si="225" ref="AI198:AK201">+K198+N198+Q198+W198+AC198</f>
        <v>0</v>
      </c>
      <c r="AJ198" s="542">
        <f t="shared" si="225"/>
        <v>0</v>
      </c>
      <c r="AK198" s="543">
        <f t="shared" si="225"/>
        <v>0</v>
      </c>
    </row>
    <row r="199" spans="1:37" s="201" customFormat="1" ht="12.75">
      <c r="A199" s="507"/>
      <c r="B199" s="250"/>
      <c r="C199" s="520"/>
      <c r="D199" s="521"/>
      <c r="E199" s="525"/>
      <c r="F199" s="256"/>
      <c r="G199" s="242"/>
      <c r="H199" s="242"/>
      <c r="I199" s="242" t="s">
        <v>339</v>
      </c>
      <c r="J199" s="243"/>
      <c r="K199" s="549"/>
      <c r="L199" s="538"/>
      <c r="M199" s="538">
        <f>+K199+L199</f>
        <v>0</v>
      </c>
      <c r="N199" s="550"/>
      <c r="O199" s="538"/>
      <c r="P199" s="540">
        <f>+N199+O199</f>
        <v>0</v>
      </c>
      <c r="Q199" s="549"/>
      <c r="R199" s="538"/>
      <c r="S199" s="538">
        <f>+Q199+R199</f>
        <v>0</v>
      </c>
      <c r="T199" s="550"/>
      <c r="U199" s="538"/>
      <c r="V199" s="540">
        <f>+T199+U199</f>
        <v>0</v>
      </c>
      <c r="W199" s="549"/>
      <c r="X199" s="538"/>
      <c r="Y199" s="538">
        <f>+W199+X199</f>
        <v>0</v>
      </c>
      <c r="Z199" s="550"/>
      <c r="AA199" s="538"/>
      <c r="AB199" s="540">
        <f>+Z199+AA199</f>
        <v>0</v>
      </c>
      <c r="AC199" s="549"/>
      <c r="AD199" s="538"/>
      <c r="AE199" s="538">
        <f>+AC199+AD199</f>
        <v>0</v>
      </c>
      <c r="AF199" s="550"/>
      <c r="AG199" s="538"/>
      <c r="AH199" s="540">
        <f>+AF199+AG199</f>
        <v>0</v>
      </c>
      <c r="AI199" s="541">
        <f t="shared" si="225"/>
        <v>0</v>
      </c>
      <c r="AJ199" s="542">
        <f t="shared" si="225"/>
        <v>0</v>
      </c>
      <c r="AK199" s="543">
        <f t="shared" si="225"/>
        <v>0</v>
      </c>
    </row>
    <row r="200" spans="1:37" s="201" customFormat="1" ht="12.75">
      <c r="A200" s="507"/>
      <c r="B200" s="250"/>
      <c r="C200" s="520"/>
      <c r="D200" s="521"/>
      <c r="E200" s="525"/>
      <c r="F200" s="256"/>
      <c r="G200" s="256"/>
      <c r="H200" s="242"/>
      <c r="I200" s="256" t="s">
        <v>340</v>
      </c>
      <c r="J200" s="263"/>
      <c r="K200" s="549"/>
      <c r="L200" s="538"/>
      <c r="M200" s="538">
        <f>+K200+L200</f>
        <v>0</v>
      </c>
      <c r="N200" s="550"/>
      <c r="O200" s="538"/>
      <c r="P200" s="540">
        <f>+N200+O200</f>
        <v>0</v>
      </c>
      <c r="Q200" s="549"/>
      <c r="R200" s="538"/>
      <c r="S200" s="538">
        <f>+Q200+R200</f>
        <v>0</v>
      </c>
      <c r="T200" s="550"/>
      <c r="U200" s="538"/>
      <c r="V200" s="540">
        <f>+T200+U200</f>
        <v>0</v>
      </c>
      <c r="W200" s="549"/>
      <c r="X200" s="538"/>
      <c r="Y200" s="538">
        <f>+W200+X200</f>
        <v>0</v>
      </c>
      <c r="Z200" s="550"/>
      <c r="AA200" s="538"/>
      <c r="AB200" s="540">
        <f>+Z200+AA200</f>
        <v>0</v>
      </c>
      <c r="AC200" s="549"/>
      <c r="AD200" s="538"/>
      <c r="AE200" s="538">
        <f>+AC200+AD200</f>
        <v>0</v>
      </c>
      <c r="AF200" s="550"/>
      <c r="AG200" s="538"/>
      <c r="AH200" s="540">
        <f>+AF200+AG200</f>
        <v>0</v>
      </c>
      <c r="AI200" s="541">
        <f t="shared" si="225"/>
        <v>0</v>
      </c>
      <c r="AJ200" s="542">
        <f t="shared" si="225"/>
        <v>0</v>
      </c>
      <c r="AK200" s="543">
        <f t="shared" si="225"/>
        <v>0</v>
      </c>
    </row>
    <row r="201" spans="1:37" s="201" customFormat="1" ht="12.75">
      <c r="A201" s="507"/>
      <c r="B201" s="250"/>
      <c r="C201" s="520"/>
      <c r="D201" s="521"/>
      <c r="E201" s="525"/>
      <c r="F201" s="256"/>
      <c r="G201" s="256"/>
      <c r="H201" s="242"/>
      <c r="I201" s="256" t="s">
        <v>341</v>
      </c>
      <c r="J201" s="263"/>
      <c r="K201" s="549"/>
      <c r="L201" s="538"/>
      <c r="M201" s="538">
        <f>+K201+L201</f>
        <v>0</v>
      </c>
      <c r="N201" s="550"/>
      <c r="O201" s="538"/>
      <c r="P201" s="540">
        <f>+N201+O201</f>
        <v>0</v>
      </c>
      <c r="Q201" s="549"/>
      <c r="R201" s="538"/>
      <c r="S201" s="538">
        <f>+Q201+R201</f>
        <v>0</v>
      </c>
      <c r="T201" s="550"/>
      <c r="U201" s="538"/>
      <c r="V201" s="540">
        <f>+T201+U201</f>
        <v>0</v>
      </c>
      <c r="W201" s="549"/>
      <c r="X201" s="538"/>
      <c r="Y201" s="538">
        <f>+W201+X201</f>
        <v>0</v>
      </c>
      <c r="Z201" s="550"/>
      <c r="AA201" s="538"/>
      <c r="AB201" s="540">
        <f>+Z201+AA201</f>
        <v>0</v>
      </c>
      <c r="AC201" s="549"/>
      <c r="AD201" s="538"/>
      <c r="AE201" s="538">
        <f>+AC201+AD201</f>
        <v>0</v>
      </c>
      <c r="AF201" s="550"/>
      <c r="AG201" s="538"/>
      <c r="AH201" s="540">
        <f>+AF201+AG201</f>
        <v>0</v>
      </c>
      <c r="AI201" s="541">
        <f t="shared" si="225"/>
        <v>0</v>
      </c>
      <c r="AJ201" s="542">
        <f t="shared" si="225"/>
        <v>0</v>
      </c>
      <c r="AK201" s="543">
        <f t="shared" si="225"/>
        <v>0</v>
      </c>
    </row>
    <row r="202" spans="1:37" s="201" customFormat="1" ht="12.75">
      <c r="A202" s="507"/>
      <c r="B202" s="250"/>
      <c r="C202" s="520"/>
      <c r="D202" s="521"/>
      <c r="E202" s="525"/>
      <c r="H202" s="201" t="s">
        <v>342</v>
      </c>
      <c r="I202" s="626" t="s">
        <v>343</v>
      </c>
      <c r="J202" s="627"/>
      <c r="K202" s="628">
        <f aca="true" t="shared" si="226" ref="K202:P202">SUM(K203:K223)</f>
        <v>0</v>
      </c>
      <c r="L202" s="629">
        <f t="shared" si="226"/>
        <v>0</v>
      </c>
      <c r="M202" s="629">
        <f t="shared" si="226"/>
        <v>0</v>
      </c>
      <c r="N202" s="629">
        <f t="shared" si="226"/>
        <v>0</v>
      </c>
      <c r="O202" s="629">
        <f t="shared" si="226"/>
        <v>0</v>
      </c>
      <c r="P202" s="630">
        <f t="shared" si="226"/>
        <v>0</v>
      </c>
      <c r="Q202" s="628">
        <f aca="true" t="shared" si="227" ref="Q202:AH202">SUM(Q203:Q223)</f>
        <v>0</v>
      </c>
      <c r="R202" s="629">
        <f t="shared" si="227"/>
        <v>0</v>
      </c>
      <c r="S202" s="629">
        <f t="shared" si="227"/>
        <v>0</v>
      </c>
      <c r="T202" s="629">
        <f t="shared" si="227"/>
        <v>0</v>
      </c>
      <c r="U202" s="629">
        <f t="shared" si="227"/>
        <v>0</v>
      </c>
      <c r="V202" s="630">
        <f t="shared" si="227"/>
        <v>0</v>
      </c>
      <c r="W202" s="628">
        <f t="shared" si="227"/>
        <v>0</v>
      </c>
      <c r="X202" s="629">
        <f t="shared" si="227"/>
        <v>0</v>
      </c>
      <c r="Y202" s="629">
        <f t="shared" si="227"/>
        <v>0</v>
      </c>
      <c r="Z202" s="629">
        <f t="shared" si="227"/>
        <v>0</v>
      </c>
      <c r="AA202" s="629">
        <f t="shared" si="227"/>
        <v>0</v>
      </c>
      <c r="AB202" s="630">
        <f t="shared" si="227"/>
        <v>0</v>
      </c>
      <c r="AC202" s="628">
        <f t="shared" si="227"/>
        <v>0</v>
      </c>
      <c r="AD202" s="629">
        <f t="shared" si="227"/>
        <v>0</v>
      </c>
      <c r="AE202" s="629">
        <f t="shared" si="227"/>
        <v>0</v>
      </c>
      <c r="AF202" s="629">
        <f t="shared" si="227"/>
        <v>0</v>
      </c>
      <c r="AG202" s="629">
        <f t="shared" si="227"/>
        <v>0</v>
      </c>
      <c r="AH202" s="630">
        <f t="shared" si="227"/>
        <v>0</v>
      </c>
      <c r="AI202" s="629">
        <f>SUM(AI203:AI223)</f>
        <v>0</v>
      </c>
      <c r="AJ202" s="629">
        <f>SUM(AJ203:AJ223)</f>
        <v>0</v>
      </c>
      <c r="AK202" s="630">
        <f>SUM(AK203:AK223)</f>
        <v>0</v>
      </c>
    </row>
    <row r="203" spans="1:38" s="201" customFormat="1" ht="12.75">
      <c r="A203" s="507"/>
      <c r="B203" s="250"/>
      <c r="C203" s="520"/>
      <c r="D203" s="521"/>
      <c r="E203" s="525"/>
      <c r="F203" s="631"/>
      <c r="G203" s="242"/>
      <c r="H203" s="242"/>
      <c r="I203" s="298" t="s">
        <v>344</v>
      </c>
      <c r="J203" s="277"/>
      <c r="K203" s="562">
        <f>SUM(K204:K207)</f>
        <v>0</v>
      </c>
      <c r="L203" s="563">
        <f>SUM(L204:L207)</f>
        <v>0</v>
      </c>
      <c r="M203" s="563">
        <f aca="true" t="shared" si="228" ref="M203:M222">K203+L203</f>
        <v>0</v>
      </c>
      <c r="N203" s="563">
        <f>SUM(N204:N207)</f>
        <v>0</v>
      </c>
      <c r="O203" s="563">
        <f>SUM(O204:O207)</f>
        <v>0</v>
      </c>
      <c r="P203" s="565">
        <f aca="true" t="shared" si="229" ref="P203:P217">N203+O203</f>
        <v>0</v>
      </c>
      <c r="Q203" s="562">
        <f>SUM(Q204:Q207)</f>
        <v>0</v>
      </c>
      <c r="R203" s="563">
        <f>SUM(R204:R207)</f>
        <v>0</v>
      </c>
      <c r="S203" s="563">
        <f aca="true" t="shared" si="230" ref="S203:S222">Q203+R203</f>
        <v>0</v>
      </c>
      <c r="T203" s="563">
        <f>SUM(T204:T207)</f>
        <v>0</v>
      </c>
      <c r="U203" s="563">
        <f>SUM(U204:U207)</f>
        <v>0</v>
      </c>
      <c r="V203" s="565">
        <f aca="true" t="shared" si="231" ref="V203:V217">T203+U203</f>
        <v>0</v>
      </c>
      <c r="W203" s="562">
        <f>SUM(W204:W207)</f>
        <v>0</v>
      </c>
      <c r="X203" s="563">
        <f>SUM(X204:X207)</f>
        <v>0</v>
      </c>
      <c r="Y203" s="563">
        <f aca="true" t="shared" si="232" ref="Y203:Y222">W203+X203</f>
        <v>0</v>
      </c>
      <c r="Z203" s="563">
        <f>SUM(Z204:Z207)</f>
        <v>0</v>
      </c>
      <c r="AA203" s="563">
        <f>SUM(AA204:AA207)</f>
        <v>0</v>
      </c>
      <c r="AB203" s="565">
        <f aca="true" t="shared" si="233" ref="AB203:AB217">Z203+AA203</f>
        <v>0</v>
      </c>
      <c r="AC203" s="562">
        <f>SUM(AC204:AC207)</f>
        <v>0</v>
      </c>
      <c r="AD203" s="563">
        <f>SUM(AD204:AD207)</f>
        <v>0</v>
      </c>
      <c r="AE203" s="563">
        <f aca="true" t="shared" si="234" ref="AE203:AE222">AC203+AD203</f>
        <v>0</v>
      </c>
      <c r="AF203" s="563">
        <f>SUM(AF204:AF207)</f>
        <v>0</v>
      </c>
      <c r="AG203" s="563">
        <f>SUM(AG204:AG207)</f>
        <v>0</v>
      </c>
      <c r="AH203" s="565">
        <f aca="true" t="shared" si="235" ref="AH203:AH217">AF203+AG203</f>
        <v>0</v>
      </c>
      <c r="AI203" s="628">
        <f aca="true" t="shared" si="236" ref="AI203:AK218">K203+N203+Q203+T203+W203+Z203+AC203+AF203</f>
        <v>0</v>
      </c>
      <c r="AJ203" s="629">
        <f t="shared" si="236"/>
        <v>0</v>
      </c>
      <c r="AK203" s="630">
        <f t="shared" si="236"/>
        <v>0</v>
      </c>
      <c r="AL203" s="488"/>
    </row>
    <row r="204" spans="1:38" s="201" customFormat="1" ht="12.75">
      <c r="A204" s="507"/>
      <c r="B204" s="250"/>
      <c r="C204" s="520"/>
      <c r="D204" s="521"/>
      <c r="E204" s="525"/>
      <c r="F204" s="631"/>
      <c r="G204" s="242"/>
      <c r="H204" s="242"/>
      <c r="I204" s="242" t="s">
        <v>287</v>
      </c>
      <c r="J204" s="243"/>
      <c r="K204" s="549"/>
      <c r="L204" s="538"/>
      <c r="M204" s="538">
        <f t="shared" si="228"/>
        <v>0</v>
      </c>
      <c r="N204" s="538"/>
      <c r="O204" s="538"/>
      <c r="P204" s="540">
        <f t="shared" si="229"/>
        <v>0</v>
      </c>
      <c r="Q204" s="549"/>
      <c r="R204" s="538"/>
      <c r="S204" s="538">
        <f t="shared" si="230"/>
        <v>0</v>
      </c>
      <c r="T204" s="538"/>
      <c r="U204" s="538"/>
      <c r="V204" s="540">
        <f t="shared" si="231"/>
        <v>0</v>
      </c>
      <c r="W204" s="549"/>
      <c r="X204" s="538"/>
      <c r="Y204" s="538">
        <f t="shared" si="232"/>
        <v>0</v>
      </c>
      <c r="Z204" s="538"/>
      <c r="AA204" s="538"/>
      <c r="AB204" s="540">
        <f t="shared" si="233"/>
        <v>0</v>
      </c>
      <c r="AC204" s="549"/>
      <c r="AD204" s="538"/>
      <c r="AE204" s="538">
        <f t="shared" si="234"/>
        <v>0</v>
      </c>
      <c r="AF204" s="538"/>
      <c r="AG204" s="538"/>
      <c r="AH204" s="540">
        <f t="shared" si="235"/>
        <v>0</v>
      </c>
      <c r="AI204" s="628">
        <f t="shared" si="236"/>
        <v>0</v>
      </c>
      <c r="AJ204" s="629">
        <f t="shared" si="236"/>
        <v>0</v>
      </c>
      <c r="AK204" s="630">
        <f t="shared" si="236"/>
        <v>0</v>
      </c>
      <c r="AL204" s="488"/>
    </row>
    <row r="205" spans="1:38" s="201" customFormat="1" ht="12.75">
      <c r="A205" s="507"/>
      <c r="B205" s="250"/>
      <c r="C205" s="520"/>
      <c r="D205" s="521"/>
      <c r="E205" s="525"/>
      <c r="F205" s="631"/>
      <c r="G205" s="242"/>
      <c r="H205" s="242"/>
      <c r="I205" s="242" t="s">
        <v>339</v>
      </c>
      <c r="J205" s="243"/>
      <c r="K205" s="549"/>
      <c r="L205" s="538"/>
      <c r="M205" s="538">
        <f t="shared" si="228"/>
        <v>0</v>
      </c>
      <c r="N205" s="538"/>
      <c r="O205" s="538"/>
      <c r="P205" s="540">
        <f t="shared" si="229"/>
        <v>0</v>
      </c>
      <c r="Q205" s="549"/>
      <c r="R205" s="538"/>
      <c r="S205" s="538">
        <f t="shared" si="230"/>
        <v>0</v>
      </c>
      <c r="T205" s="538"/>
      <c r="U205" s="538"/>
      <c r="V205" s="540">
        <f t="shared" si="231"/>
        <v>0</v>
      </c>
      <c r="W205" s="549"/>
      <c r="X205" s="538"/>
      <c r="Y205" s="538">
        <f t="shared" si="232"/>
        <v>0</v>
      </c>
      <c r="Z205" s="538"/>
      <c r="AA205" s="538"/>
      <c r="AB205" s="540">
        <f t="shared" si="233"/>
        <v>0</v>
      </c>
      <c r="AC205" s="549"/>
      <c r="AD205" s="538"/>
      <c r="AE205" s="538">
        <f t="shared" si="234"/>
        <v>0</v>
      </c>
      <c r="AF205" s="538"/>
      <c r="AG205" s="538"/>
      <c r="AH205" s="540">
        <f t="shared" si="235"/>
        <v>0</v>
      </c>
      <c r="AI205" s="628">
        <f t="shared" si="236"/>
        <v>0</v>
      </c>
      <c r="AJ205" s="629">
        <f t="shared" si="236"/>
        <v>0</v>
      </c>
      <c r="AK205" s="630">
        <f t="shared" si="236"/>
        <v>0</v>
      </c>
      <c r="AL205" s="488"/>
    </row>
    <row r="206" spans="1:38" s="201" customFormat="1" ht="12.75">
      <c r="A206" s="507"/>
      <c r="B206" s="250"/>
      <c r="C206" s="520"/>
      <c r="D206" s="521"/>
      <c r="E206" s="525"/>
      <c r="F206" s="631"/>
      <c r="G206" s="242"/>
      <c r="H206" s="242"/>
      <c r="I206" s="256" t="s">
        <v>340</v>
      </c>
      <c r="J206" s="263"/>
      <c r="K206" s="549"/>
      <c r="L206" s="538"/>
      <c r="M206" s="538">
        <f t="shared" si="228"/>
        <v>0</v>
      </c>
      <c r="N206" s="538"/>
      <c r="O206" s="538"/>
      <c r="P206" s="540">
        <f t="shared" si="229"/>
        <v>0</v>
      </c>
      <c r="Q206" s="549"/>
      <c r="R206" s="538"/>
      <c r="S206" s="538">
        <f t="shared" si="230"/>
        <v>0</v>
      </c>
      <c r="T206" s="538"/>
      <c r="U206" s="538"/>
      <c r="V206" s="540">
        <f t="shared" si="231"/>
        <v>0</v>
      </c>
      <c r="W206" s="549"/>
      <c r="X206" s="538"/>
      <c r="Y206" s="538">
        <f t="shared" si="232"/>
        <v>0</v>
      </c>
      <c r="Z206" s="538"/>
      <c r="AA206" s="538"/>
      <c r="AB206" s="540">
        <f t="shared" si="233"/>
        <v>0</v>
      </c>
      <c r="AC206" s="549"/>
      <c r="AD206" s="538"/>
      <c r="AE206" s="538">
        <f t="shared" si="234"/>
        <v>0</v>
      </c>
      <c r="AF206" s="538"/>
      <c r="AG206" s="538"/>
      <c r="AH206" s="540">
        <f t="shared" si="235"/>
        <v>0</v>
      </c>
      <c r="AI206" s="628">
        <f t="shared" si="236"/>
        <v>0</v>
      </c>
      <c r="AJ206" s="629">
        <f t="shared" si="236"/>
        <v>0</v>
      </c>
      <c r="AK206" s="630">
        <f t="shared" si="236"/>
        <v>0</v>
      </c>
      <c r="AL206" s="488"/>
    </row>
    <row r="207" spans="1:38" s="201" customFormat="1" ht="12.75">
      <c r="A207" s="507"/>
      <c r="B207" s="250"/>
      <c r="C207" s="520"/>
      <c r="D207" s="521"/>
      <c r="E207" s="525"/>
      <c r="F207" s="631"/>
      <c r="G207" s="242"/>
      <c r="H207" s="242"/>
      <c r="I207" s="256" t="s">
        <v>341</v>
      </c>
      <c r="J207" s="263"/>
      <c r="K207" s="549"/>
      <c r="L207" s="538"/>
      <c r="M207" s="538">
        <f t="shared" si="228"/>
        <v>0</v>
      </c>
      <c r="N207" s="538"/>
      <c r="O207" s="538"/>
      <c r="P207" s="540">
        <f t="shared" si="229"/>
        <v>0</v>
      </c>
      <c r="Q207" s="549"/>
      <c r="R207" s="538"/>
      <c r="S207" s="538">
        <f t="shared" si="230"/>
        <v>0</v>
      </c>
      <c r="T207" s="538"/>
      <c r="U207" s="538"/>
      <c r="V207" s="540">
        <f t="shared" si="231"/>
        <v>0</v>
      </c>
      <c r="W207" s="549"/>
      <c r="X207" s="538"/>
      <c r="Y207" s="538">
        <f t="shared" si="232"/>
        <v>0</v>
      </c>
      <c r="Z207" s="538"/>
      <c r="AA207" s="538"/>
      <c r="AB207" s="540">
        <f t="shared" si="233"/>
        <v>0</v>
      </c>
      <c r="AC207" s="549"/>
      <c r="AD207" s="538"/>
      <c r="AE207" s="538">
        <f t="shared" si="234"/>
        <v>0</v>
      </c>
      <c r="AF207" s="538"/>
      <c r="AG207" s="538"/>
      <c r="AH207" s="540">
        <f t="shared" si="235"/>
        <v>0</v>
      </c>
      <c r="AI207" s="628">
        <f t="shared" si="236"/>
        <v>0</v>
      </c>
      <c r="AJ207" s="629">
        <f t="shared" si="236"/>
        <v>0</v>
      </c>
      <c r="AK207" s="630">
        <f t="shared" si="236"/>
        <v>0</v>
      </c>
      <c r="AL207" s="488"/>
    </row>
    <row r="208" spans="1:37" s="201" customFormat="1" ht="12.75">
      <c r="A208" s="507"/>
      <c r="B208" s="250"/>
      <c r="C208" s="520"/>
      <c r="D208" s="521"/>
      <c r="E208" s="525"/>
      <c r="F208" s="631"/>
      <c r="G208" s="242"/>
      <c r="H208" s="242"/>
      <c r="I208" s="632" t="s">
        <v>345</v>
      </c>
      <c r="J208" s="243"/>
      <c r="K208" s="562">
        <f>SUM(K209:K212)</f>
        <v>0</v>
      </c>
      <c r="L208" s="563">
        <f>SUM(L209:L212)</f>
        <v>0</v>
      </c>
      <c r="M208" s="563">
        <f t="shared" si="228"/>
        <v>0</v>
      </c>
      <c r="N208" s="563">
        <f>SUM(N209:N212)</f>
        <v>0</v>
      </c>
      <c r="O208" s="563">
        <f>SUM(O209:O212)</f>
        <v>0</v>
      </c>
      <c r="P208" s="565">
        <f t="shared" si="229"/>
        <v>0</v>
      </c>
      <c r="Q208" s="562">
        <f>SUM(Q209:Q212)</f>
        <v>0</v>
      </c>
      <c r="R208" s="563">
        <f>SUM(R209:R212)</f>
        <v>0</v>
      </c>
      <c r="S208" s="563">
        <f t="shared" si="230"/>
        <v>0</v>
      </c>
      <c r="T208" s="563">
        <f>SUM(T209:T212)</f>
        <v>0</v>
      </c>
      <c r="U208" s="563">
        <f>SUM(U209:U212)</f>
        <v>0</v>
      </c>
      <c r="V208" s="565">
        <f t="shared" si="231"/>
        <v>0</v>
      </c>
      <c r="W208" s="562">
        <f>SUM(W209:W212)</f>
        <v>0</v>
      </c>
      <c r="X208" s="563">
        <f>SUM(X209:X212)</f>
        <v>0</v>
      </c>
      <c r="Y208" s="563">
        <f t="shared" si="232"/>
        <v>0</v>
      </c>
      <c r="Z208" s="563">
        <f>SUM(Z209:Z212)</f>
        <v>0</v>
      </c>
      <c r="AA208" s="563">
        <f>SUM(AA209:AA212)</f>
        <v>0</v>
      </c>
      <c r="AB208" s="565">
        <f t="shared" si="233"/>
        <v>0</v>
      </c>
      <c r="AC208" s="562">
        <f>SUM(AC209:AC212)</f>
        <v>0</v>
      </c>
      <c r="AD208" s="563">
        <f>SUM(AD209:AD212)</f>
        <v>0</v>
      </c>
      <c r="AE208" s="563">
        <f t="shared" si="234"/>
        <v>0</v>
      </c>
      <c r="AF208" s="563">
        <f>SUM(AF209:AF212)</f>
        <v>0</v>
      </c>
      <c r="AG208" s="563">
        <f>SUM(AG209:AG212)</f>
        <v>0</v>
      </c>
      <c r="AH208" s="565">
        <f t="shared" si="235"/>
        <v>0</v>
      </c>
      <c r="AI208" s="628">
        <f t="shared" si="236"/>
        <v>0</v>
      </c>
      <c r="AJ208" s="629">
        <f t="shared" si="236"/>
        <v>0</v>
      </c>
      <c r="AK208" s="630">
        <f t="shared" si="236"/>
        <v>0</v>
      </c>
    </row>
    <row r="209" spans="1:37" s="201" customFormat="1" ht="12.75">
      <c r="A209" s="507"/>
      <c r="B209" s="250"/>
      <c r="C209" s="520"/>
      <c r="D209" s="521"/>
      <c r="E209" s="525"/>
      <c r="F209" s="631"/>
      <c r="G209" s="242"/>
      <c r="H209" s="242"/>
      <c r="I209" s="242" t="s">
        <v>287</v>
      </c>
      <c r="J209" s="243"/>
      <c r="K209" s="549"/>
      <c r="L209" s="538"/>
      <c r="M209" s="538">
        <f t="shared" si="228"/>
        <v>0</v>
      </c>
      <c r="N209" s="538"/>
      <c r="O209" s="538"/>
      <c r="P209" s="540">
        <f t="shared" si="229"/>
        <v>0</v>
      </c>
      <c r="Q209" s="549"/>
      <c r="R209" s="538"/>
      <c r="S209" s="538">
        <f t="shared" si="230"/>
        <v>0</v>
      </c>
      <c r="T209" s="538"/>
      <c r="U209" s="538"/>
      <c r="V209" s="540">
        <f t="shared" si="231"/>
        <v>0</v>
      </c>
      <c r="W209" s="549"/>
      <c r="X209" s="538"/>
      <c r="Y209" s="538">
        <f t="shared" si="232"/>
        <v>0</v>
      </c>
      <c r="Z209" s="538"/>
      <c r="AA209" s="538"/>
      <c r="AB209" s="540">
        <f t="shared" si="233"/>
        <v>0</v>
      </c>
      <c r="AC209" s="549"/>
      <c r="AD209" s="538"/>
      <c r="AE209" s="538">
        <f t="shared" si="234"/>
        <v>0</v>
      </c>
      <c r="AF209" s="538"/>
      <c r="AG209" s="538"/>
      <c r="AH209" s="540">
        <f t="shared" si="235"/>
        <v>0</v>
      </c>
      <c r="AI209" s="628">
        <f t="shared" si="236"/>
        <v>0</v>
      </c>
      <c r="AJ209" s="629">
        <f t="shared" si="236"/>
        <v>0</v>
      </c>
      <c r="AK209" s="630">
        <f t="shared" si="236"/>
        <v>0</v>
      </c>
    </row>
    <row r="210" spans="1:37" s="201" customFormat="1" ht="12.75">
      <c r="A210" s="507"/>
      <c r="B210" s="250"/>
      <c r="C210" s="520"/>
      <c r="D210" s="521"/>
      <c r="E210" s="525"/>
      <c r="F210" s="631"/>
      <c r="G210" s="242"/>
      <c r="H210" s="242"/>
      <c r="I210" s="242" t="s">
        <v>339</v>
      </c>
      <c r="J210" s="243"/>
      <c r="K210" s="549"/>
      <c r="L210" s="538"/>
      <c r="M210" s="538">
        <f t="shared" si="228"/>
        <v>0</v>
      </c>
      <c r="N210" s="538"/>
      <c r="O210" s="538"/>
      <c r="P210" s="540">
        <f t="shared" si="229"/>
        <v>0</v>
      </c>
      <c r="Q210" s="549"/>
      <c r="R210" s="538"/>
      <c r="S210" s="538">
        <f t="shared" si="230"/>
        <v>0</v>
      </c>
      <c r="T210" s="538"/>
      <c r="U210" s="538"/>
      <c r="V210" s="540">
        <f t="shared" si="231"/>
        <v>0</v>
      </c>
      <c r="W210" s="549"/>
      <c r="X210" s="538"/>
      <c r="Y210" s="538">
        <f t="shared" si="232"/>
        <v>0</v>
      </c>
      <c r="Z210" s="538"/>
      <c r="AA210" s="538"/>
      <c r="AB210" s="540">
        <f t="shared" si="233"/>
        <v>0</v>
      </c>
      <c r="AC210" s="549"/>
      <c r="AD210" s="538"/>
      <c r="AE210" s="538">
        <f t="shared" si="234"/>
        <v>0</v>
      </c>
      <c r="AF210" s="538"/>
      <c r="AG210" s="538"/>
      <c r="AH210" s="540">
        <f t="shared" si="235"/>
        <v>0</v>
      </c>
      <c r="AI210" s="628">
        <f t="shared" si="236"/>
        <v>0</v>
      </c>
      <c r="AJ210" s="629">
        <f t="shared" si="236"/>
        <v>0</v>
      </c>
      <c r="AK210" s="630">
        <f t="shared" si="236"/>
        <v>0</v>
      </c>
    </row>
    <row r="211" spans="1:37" s="201" customFormat="1" ht="12.75">
      <c r="A211" s="507"/>
      <c r="B211" s="250"/>
      <c r="C211" s="520"/>
      <c r="D211" s="521"/>
      <c r="E211" s="525"/>
      <c r="F211" s="631"/>
      <c r="G211" s="242"/>
      <c r="H211" s="242"/>
      <c r="I211" s="256" t="s">
        <v>340</v>
      </c>
      <c r="J211" s="243"/>
      <c r="K211" s="549"/>
      <c r="L211" s="538"/>
      <c r="M211" s="538">
        <f t="shared" si="228"/>
        <v>0</v>
      </c>
      <c r="N211" s="538"/>
      <c r="O211" s="538"/>
      <c r="P211" s="540">
        <f t="shared" si="229"/>
        <v>0</v>
      </c>
      <c r="Q211" s="549"/>
      <c r="R211" s="538"/>
      <c r="S211" s="538">
        <f t="shared" si="230"/>
        <v>0</v>
      </c>
      <c r="T211" s="538"/>
      <c r="U211" s="538"/>
      <c r="V211" s="540">
        <f t="shared" si="231"/>
        <v>0</v>
      </c>
      <c r="W211" s="549"/>
      <c r="X211" s="538"/>
      <c r="Y211" s="538">
        <f t="shared" si="232"/>
        <v>0</v>
      </c>
      <c r="Z211" s="538"/>
      <c r="AA211" s="538"/>
      <c r="AB211" s="540">
        <f t="shared" si="233"/>
        <v>0</v>
      </c>
      <c r="AC211" s="549"/>
      <c r="AD211" s="538"/>
      <c r="AE211" s="538">
        <f t="shared" si="234"/>
        <v>0</v>
      </c>
      <c r="AF211" s="538"/>
      <c r="AG211" s="538"/>
      <c r="AH211" s="540">
        <f t="shared" si="235"/>
        <v>0</v>
      </c>
      <c r="AI211" s="628">
        <f t="shared" si="236"/>
        <v>0</v>
      </c>
      <c r="AJ211" s="629">
        <f t="shared" si="236"/>
        <v>0</v>
      </c>
      <c r="AK211" s="630">
        <f t="shared" si="236"/>
        <v>0</v>
      </c>
    </row>
    <row r="212" spans="1:37" s="201" customFormat="1" ht="12.75">
      <c r="A212" s="507"/>
      <c r="B212" s="250"/>
      <c r="C212" s="520"/>
      <c r="D212" s="521"/>
      <c r="E212" s="525"/>
      <c r="F212" s="631"/>
      <c r="G212" s="242"/>
      <c r="H212" s="242"/>
      <c r="I212" s="256" t="s">
        <v>341</v>
      </c>
      <c r="J212" s="243"/>
      <c r="K212" s="549"/>
      <c r="L212" s="538"/>
      <c r="M212" s="538">
        <f t="shared" si="228"/>
        <v>0</v>
      </c>
      <c r="N212" s="538"/>
      <c r="O212" s="538"/>
      <c r="P212" s="540">
        <f t="shared" si="229"/>
        <v>0</v>
      </c>
      <c r="Q212" s="549"/>
      <c r="R212" s="538"/>
      <c r="S212" s="538">
        <f t="shared" si="230"/>
        <v>0</v>
      </c>
      <c r="T212" s="538"/>
      <c r="U212" s="538"/>
      <c r="V212" s="540">
        <f t="shared" si="231"/>
        <v>0</v>
      </c>
      <c r="W212" s="549"/>
      <c r="X212" s="538"/>
      <c r="Y212" s="538">
        <f t="shared" si="232"/>
        <v>0</v>
      </c>
      <c r="Z212" s="538"/>
      <c r="AA212" s="538"/>
      <c r="AB212" s="540">
        <f t="shared" si="233"/>
        <v>0</v>
      </c>
      <c r="AC212" s="549"/>
      <c r="AD212" s="538"/>
      <c r="AE212" s="538">
        <f t="shared" si="234"/>
        <v>0</v>
      </c>
      <c r="AF212" s="538"/>
      <c r="AG212" s="538"/>
      <c r="AH212" s="540">
        <f t="shared" si="235"/>
        <v>0</v>
      </c>
      <c r="AI212" s="628">
        <f t="shared" si="236"/>
        <v>0</v>
      </c>
      <c r="AJ212" s="629">
        <f t="shared" si="236"/>
        <v>0</v>
      </c>
      <c r="AK212" s="630">
        <f t="shared" si="236"/>
        <v>0</v>
      </c>
    </row>
    <row r="213" spans="1:37" s="201" customFormat="1" ht="12.75">
      <c r="A213" s="507"/>
      <c r="B213" s="250"/>
      <c r="C213" s="520"/>
      <c r="D213" s="521"/>
      <c r="E213" s="525"/>
      <c r="F213" s="631"/>
      <c r="G213" s="242"/>
      <c r="H213" s="242"/>
      <c r="I213" s="632" t="s">
        <v>346</v>
      </c>
      <c r="J213" s="243"/>
      <c r="K213" s="562">
        <f>SUM(K214:K217)</f>
        <v>0</v>
      </c>
      <c r="L213" s="563">
        <f>SUM(L214:L217)</f>
        <v>0</v>
      </c>
      <c r="M213" s="563">
        <f t="shared" si="228"/>
        <v>0</v>
      </c>
      <c r="N213" s="563">
        <f>SUM(N214:N217)</f>
        <v>0</v>
      </c>
      <c r="O213" s="563">
        <f>SUM(O214:O217)</f>
        <v>0</v>
      </c>
      <c r="P213" s="565">
        <f t="shared" si="229"/>
        <v>0</v>
      </c>
      <c r="Q213" s="562">
        <f>SUM(Q214:Q217)</f>
        <v>0</v>
      </c>
      <c r="R213" s="563">
        <f>SUM(R214:R217)</f>
        <v>0</v>
      </c>
      <c r="S213" s="563">
        <f t="shared" si="230"/>
        <v>0</v>
      </c>
      <c r="T213" s="563">
        <f>SUM(T214:T217)</f>
        <v>0</v>
      </c>
      <c r="U213" s="563">
        <f>SUM(U214:U217)</f>
        <v>0</v>
      </c>
      <c r="V213" s="565">
        <f t="shared" si="231"/>
        <v>0</v>
      </c>
      <c r="W213" s="562">
        <f>SUM(W214:W217)</f>
        <v>0</v>
      </c>
      <c r="X213" s="563">
        <f>SUM(X214:X217)</f>
        <v>0</v>
      </c>
      <c r="Y213" s="563">
        <f t="shared" si="232"/>
        <v>0</v>
      </c>
      <c r="Z213" s="563">
        <f>SUM(Z214:Z217)</f>
        <v>0</v>
      </c>
      <c r="AA213" s="563">
        <f>SUM(AA214:AA217)</f>
        <v>0</v>
      </c>
      <c r="AB213" s="565">
        <f t="shared" si="233"/>
        <v>0</v>
      </c>
      <c r="AC213" s="562">
        <f>SUM(AC214:AC217)</f>
        <v>0</v>
      </c>
      <c r="AD213" s="563">
        <f>SUM(AD214:AD217)</f>
        <v>0</v>
      </c>
      <c r="AE213" s="563">
        <f t="shared" si="234"/>
        <v>0</v>
      </c>
      <c r="AF213" s="563">
        <f>SUM(AF214:AF217)</f>
        <v>0</v>
      </c>
      <c r="AG213" s="563">
        <f>SUM(AG214:AG217)</f>
        <v>0</v>
      </c>
      <c r="AH213" s="565">
        <f t="shared" si="235"/>
        <v>0</v>
      </c>
      <c r="AI213" s="628">
        <f t="shared" si="236"/>
        <v>0</v>
      </c>
      <c r="AJ213" s="629">
        <f t="shared" si="236"/>
        <v>0</v>
      </c>
      <c r="AK213" s="630">
        <f t="shared" si="236"/>
        <v>0</v>
      </c>
    </row>
    <row r="214" spans="1:37" s="201" customFormat="1" ht="12.75">
      <c r="A214" s="507"/>
      <c r="B214" s="250"/>
      <c r="C214" s="520"/>
      <c r="D214" s="521"/>
      <c r="E214" s="525"/>
      <c r="F214" s="631"/>
      <c r="G214" s="242"/>
      <c r="H214" s="242"/>
      <c r="I214" s="242" t="s">
        <v>287</v>
      </c>
      <c r="J214" s="243"/>
      <c r="K214" s="549"/>
      <c r="L214" s="538"/>
      <c r="M214" s="538">
        <f t="shared" si="228"/>
        <v>0</v>
      </c>
      <c r="N214" s="538"/>
      <c r="O214" s="538"/>
      <c r="P214" s="540">
        <f t="shared" si="229"/>
        <v>0</v>
      </c>
      <c r="Q214" s="549"/>
      <c r="R214" s="538"/>
      <c r="S214" s="538">
        <f t="shared" si="230"/>
        <v>0</v>
      </c>
      <c r="T214" s="538"/>
      <c r="U214" s="538"/>
      <c r="V214" s="540">
        <f t="shared" si="231"/>
        <v>0</v>
      </c>
      <c r="W214" s="549"/>
      <c r="X214" s="538"/>
      <c r="Y214" s="538">
        <f t="shared" si="232"/>
        <v>0</v>
      </c>
      <c r="Z214" s="538"/>
      <c r="AA214" s="538"/>
      <c r="AB214" s="540">
        <f t="shared" si="233"/>
        <v>0</v>
      </c>
      <c r="AC214" s="549"/>
      <c r="AD214" s="538"/>
      <c r="AE214" s="538">
        <f t="shared" si="234"/>
        <v>0</v>
      </c>
      <c r="AF214" s="538"/>
      <c r="AG214" s="538"/>
      <c r="AH214" s="540">
        <f t="shared" si="235"/>
        <v>0</v>
      </c>
      <c r="AI214" s="628">
        <f t="shared" si="236"/>
        <v>0</v>
      </c>
      <c r="AJ214" s="629">
        <f t="shared" si="236"/>
        <v>0</v>
      </c>
      <c r="AK214" s="630">
        <f t="shared" si="236"/>
        <v>0</v>
      </c>
    </row>
    <row r="215" spans="1:37" s="201" customFormat="1" ht="12.75">
      <c r="A215" s="507"/>
      <c r="B215" s="250"/>
      <c r="C215" s="520"/>
      <c r="D215" s="521"/>
      <c r="E215" s="525"/>
      <c r="F215" s="631"/>
      <c r="G215" s="242"/>
      <c r="H215" s="242"/>
      <c r="I215" s="242" t="s">
        <v>339</v>
      </c>
      <c r="J215" s="243"/>
      <c r="K215" s="549"/>
      <c r="L215" s="538"/>
      <c r="M215" s="538">
        <f t="shared" si="228"/>
        <v>0</v>
      </c>
      <c r="N215" s="538"/>
      <c r="O215" s="538"/>
      <c r="P215" s="540">
        <f t="shared" si="229"/>
        <v>0</v>
      </c>
      <c r="Q215" s="549"/>
      <c r="R215" s="538"/>
      <c r="S215" s="538">
        <f t="shared" si="230"/>
        <v>0</v>
      </c>
      <c r="T215" s="538"/>
      <c r="U215" s="538"/>
      <c r="V215" s="540">
        <f t="shared" si="231"/>
        <v>0</v>
      </c>
      <c r="W215" s="549"/>
      <c r="X215" s="538"/>
      <c r="Y215" s="538">
        <f t="shared" si="232"/>
        <v>0</v>
      </c>
      <c r="Z215" s="538"/>
      <c r="AA215" s="538"/>
      <c r="AB215" s="540">
        <f t="shared" si="233"/>
        <v>0</v>
      </c>
      <c r="AC215" s="549"/>
      <c r="AD215" s="538"/>
      <c r="AE215" s="538">
        <f t="shared" si="234"/>
        <v>0</v>
      </c>
      <c r="AF215" s="538"/>
      <c r="AG215" s="538"/>
      <c r="AH215" s="540">
        <f t="shared" si="235"/>
        <v>0</v>
      </c>
      <c r="AI215" s="628">
        <f t="shared" si="236"/>
        <v>0</v>
      </c>
      <c r="AJ215" s="629">
        <f t="shared" si="236"/>
        <v>0</v>
      </c>
      <c r="AK215" s="630">
        <f t="shared" si="236"/>
        <v>0</v>
      </c>
    </row>
    <row r="216" spans="1:37" s="201" customFormat="1" ht="12.75">
      <c r="A216" s="507"/>
      <c r="B216" s="250"/>
      <c r="C216" s="520"/>
      <c r="D216" s="521"/>
      <c r="E216" s="525"/>
      <c r="F216" s="631"/>
      <c r="G216" s="242"/>
      <c r="H216" s="242"/>
      <c r="I216" s="256" t="s">
        <v>340</v>
      </c>
      <c r="J216" s="243"/>
      <c r="K216" s="549"/>
      <c r="L216" s="538"/>
      <c r="M216" s="538">
        <f t="shared" si="228"/>
        <v>0</v>
      </c>
      <c r="N216" s="538"/>
      <c r="O216" s="538"/>
      <c r="P216" s="540">
        <f t="shared" si="229"/>
        <v>0</v>
      </c>
      <c r="Q216" s="549"/>
      <c r="R216" s="538"/>
      <c r="S216" s="538">
        <f t="shared" si="230"/>
        <v>0</v>
      </c>
      <c r="T216" s="538"/>
      <c r="U216" s="538"/>
      <c r="V216" s="540">
        <f t="shared" si="231"/>
        <v>0</v>
      </c>
      <c r="W216" s="549"/>
      <c r="X216" s="538"/>
      <c r="Y216" s="538">
        <f t="shared" si="232"/>
        <v>0</v>
      </c>
      <c r="Z216" s="538"/>
      <c r="AA216" s="538"/>
      <c r="AB216" s="540">
        <f t="shared" si="233"/>
        <v>0</v>
      </c>
      <c r="AC216" s="549"/>
      <c r="AD216" s="538"/>
      <c r="AE216" s="538">
        <f t="shared" si="234"/>
        <v>0</v>
      </c>
      <c r="AF216" s="538"/>
      <c r="AG216" s="538"/>
      <c r="AH216" s="540">
        <f t="shared" si="235"/>
        <v>0</v>
      </c>
      <c r="AI216" s="628">
        <f t="shared" si="236"/>
        <v>0</v>
      </c>
      <c r="AJ216" s="629">
        <f t="shared" si="236"/>
        <v>0</v>
      </c>
      <c r="AK216" s="630">
        <f t="shared" si="236"/>
        <v>0</v>
      </c>
    </row>
    <row r="217" spans="1:37" s="201" customFormat="1" ht="12.75">
      <c r="A217" s="507"/>
      <c r="B217" s="250"/>
      <c r="C217" s="520"/>
      <c r="D217" s="521"/>
      <c r="E217" s="525"/>
      <c r="F217" s="631"/>
      <c r="G217" s="242"/>
      <c r="H217" s="242"/>
      <c r="I217" s="256" t="s">
        <v>341</v>
      </c>
      <c r="J217" s="243"/>
      <c r="K217" s="549"/>
      <c r="L217" s="538"/>
      <c r="M217" s="538">
        <f t="shared" si="228"/>
        <v>0</v>
      </c>
      <c r="N217" s="538"/>
      <c r="O217" s="538"/>
      <c r="P217" s="540">
        <f t="shared" si="229"/>
        <v>0</v>
      </c>
      <c r="Q217" s="549"/>
      <c r="R217" s="538"/>
      <c r="S217" s="538">
        <f t="shared" si="230"/>
        <v>0</v>
      </c>
      <c r="T217" s="538"/>
      <c r="U217" s="538"/>
      <c r="V217" s="540">
        <f t="shared" si="231"/>
        <v>0</v>
      </c>
      <c r="W217" s="549"/>
      <c r="X217" s="538"/>
      <c r="Y217" s="538">
        <f t="shared" si="232"/>
        <v>0</v>
      </c>
      <c r="Z217" s="538"/>
      <c r="AA217" s="538"/>
      <c r="AB217" s="540">
        <f t="shared" si="233"/>
        <v>0</v>
      </c>
      <c r="AC217" s="549"/>
      <c r="AD217" s="538"/>
      <c r="AE217" s="538">
        <f t="shared" si="234"/>
        <v>0</v>
      </c>
      <c r="AF217" s="538"/>
      <c r="AG217" s="538"/>
      <c r="AH217" s="540">
        <f t="shared" si="235"/>
        <v>0</v>
      </c>
      <c r="AI217" s="628">
        <f t="shared" si="236"/>
        <v>0</v>
      </c>
      <c r="AJ217" s="629">
        <f t="shared" si="236"/>
        <v>0</v>
      </c>
      <c r="AK217" s="630">
        <f t="shared" si="236"/>
        <v>0</v>
      </c>
    </row>
    <row r="218" spans="1:37" s="201" customFormat="1" ht="12.75">
      <c r="A218" s="507"/>
      <c r="B218" s="250"/>
      <c r="C218" s="520"/>
      <c r="D218" s="521"/>
      <c r="E218" s="525"/>
      <c r="F218" s="631"/>
      <c r="G218" s="242"/>
      <c r="H218" s="242"/>
      <c r="I218" s="632" t="s">
        <v>347</v>
      </c>
      <c r="J218" s="243"/>
      <c r="K218" s="562">
        <f>SUM(K219:K222)</f>
        <v>0</v>
      </c>
      <c r="L218" s="563">
        <f>SUM(L219:L222)</f>
        <v>0</v>
      </c>
      <c r="M218" s="563">
        <f t="shared" si="228"/>
        <v>0</v>
      </c>
      <c r="N218" s="563">
        <f>SUM(N219:N222)</f>
        <v>0</v>
      </c>
      <c r="O218" s="563">
        <f>SUM(O219:O222)</f>
        <v>0</v>
      </c>
      <c r="P218" s="565">
        <f>SUM(P219:P222)</f>
        <v>0</v>
      </c>
      <c r="Q218" s="562">
        <f>SUM(Q219:Q222)</f>
        <v>0</v>
      </c>
      <c r="R218" s="563">
        <f>SUM(R219:R222)</f>
        <v>0</v>
      </c>
      <c r="S218" s="563">
        <f t="shared" si="230"/>
        <v>0</v>
      </c>
      <c r="T218" s="563">
        <f>SUM(T219:T222)</f>
        <v>0</v>
      </c>
      <c r="U218" s="563">
        <f>SUM(U219:U222)</f>
        <v>0</v>
      </c>
      <c r="V218" s="565">
        <f>SUM(V219:V222)</f>
        <v>0</v>
      </c>
      <c r="W218" s="562">
        <f>SUM(W219:W222)</f>
        <v>0</v>
      </c>
      <c r="X218" s="563">
        <f>SUM(X219:X222)</f>
        <v>0</v>
      </c>
      <c r="Y218" s="563">
        <f t="shared" si="232"/>
        <v>0</v>
      </c>
      <c r="Z218" s="563">
        <f>SUM(Z219:Z222)</f>
        <v>0</v>
      </c>
      <c r="AA218" s="563">
        <f>SUM(AA219:AA222)</f>
        <v>0</v>
      </c>
      <c r="AB218" s="565">
        <f>SUM(AB219:AB222)</f>
        <v>0</v>
      </c>
      <c r="AC218" s="562">
        <f>SUM(AC219:AC222)</f>
        <v>0</v>
      </c>
      <c r="AD218" s="563">
        <f>SUM(AD219:AD222)</f>
        <v>0</v>
      </c>
      <c r="AE218" s="563">
        <f t="shared" si="234"/>
        <v>0</v>
      </c>
      <c r="AF218" s="563">
        <f>SUM(AF219:AF222)</f>
        <v>0</v>
      </c>
      <c r="AG218" s="563">
        <f>SUM(AG219:AG222)</f>
        <v>0</v>
      </c>
      <c r="AH218" s="565">
        <f>SUM(AH219:AH222)</f>
        <v>0</v>
      </c>
      <c r="AI218" s="628">
        <f t="shared" si="236"/>
        <v>0</v>
      </c>
      <c r="AJ218" s="629">
        <f t="shared" si="236"/>
        <v>0</v>
      </c>
      <c r="AK218" s="630">
        <f t="shared" si="236"/>
        <v>0</v>
      </c>
    </row>
    <row r="219" spans="1:37" s="201" customFormat="1" ht="12.75">
      <c r="A219" s="507"/>
      <c r="B219" s="250"/>
      <c r="C219" s="520"/>
      <c r="D219" s="521"/>
      <c r="E219" s="525"/>
      <c r="F219" s="631"/>
      <c r="G219" s="242"/>
      <c r="H219" s="242"/>
      <c r="I219" s="242" t="s">
        <v>287</v>
      </c>
      <c r="J219" s="243"/>
      <c r="K219" s="549"/>
      <c r="L219" s="538"/>
      <c r="M219" s="538">
        <f t="shared" si="228"/>
        <v>0</v>
      </c>
      <c r="N219" s="538"/>
      <c r="O219" s="538"/>
      <c r="P219" s="540">
        <f>N219+O219</f>
        <v>0</v>
      </c>
      <c r="Q219" s="549"/>
      <c r="R219" s="538"/>
      <c r="S219" s="538">
        <f t="shared" si="230"/>
        <v>0</v>
      </c>
      <c r="T219" s="538"/>
      <c r="U219" s="538"/>
      <c r="V219" s="540">
        <f>T219+U219</f>
        <v>0</v>
      </c>
      <c r="W219" s="549"/>
      <c r="X219" s="538"/>
      <c r="Y219" s="538">
        <f t="shared" si="232"/>
        <v>0</v>
      </c>
      <c r="Z219" s="538"/>
      <c r="AA219" s="538"/>
      <c r="AB219" s="540">
        <f>Z219+AA219</f>
        <v>0</v>
      </c>
      <c r="AC219" s="549"/>
      <c r="AD219" s="538"/>
      <c r="AE219" s="538">
        <f t="shared" si="234"/>
        <v>0</v>
      </c>
      <c r="AF219" s="538"/>
      <c r="AG219" s="538"/>
      <c r="AH219" s="540">
        <f>AF219+AG219</f>
        <v>0</v>
      </c>
      <c r="AI219" s="628">
        <f aca="true" t="shared" si="237" ref="AI219:AK226">K219+N219+Q219+T219+W219+Z219+AC219+AF219</f>
        <v>0</v>
      </c>
      <c r="AJ219" s="629">
        <f t="shared" si="237"/>
        <v>0</v>
      </c>
      <c r="AK219" s="630">
        <f t="shared" si="237"/>
        <v>0</v>
      </c>
    </row>
    <row r="220" spans="1:37" s="201" customFormat="1" ht="12.75">
      <c r="A220" s="507"/>
      <c r="B220" s="250"/>
      <c r="C220" s="520"/>
      <c r="D220" s="521"/>
      <c r="E220" s="525"/>
      <c r="F220" s="631"/>
      <c r="G220" s="242"/>
      <c r="H220" s="242"/>
      <c r="I220" s="242" t="s">
        <v>339</v>
      </c>
      <c r="J220" s="243"/>
      <c r="K220" s="549"/>
      <c r="L220" s="538"/>
      <c r="M220" s="538">
        <f t="shared" si="228"/>
        <v>0</v>
      </c>
      <c r="N220" s="538"/>
      <c r="O220" s="538"/>
      <c r="P220" s="540">
        <f>N220+O220</f>
        <v>0</v>
      </c>
      <c r="Q220" s="549"/>
      <c r="R220" s="538"/>
      <c r="S220" s="538">
        <f t="shared" si="230"/>
        <v>0</v>
      </c>
      <c r="T220" s="538"/>
      <c r="U220" s="538"/>
      <c r="V220" s="540">
        <f>T220+U220</f>
        <v>0</v>
      </c>
      <c r="W220" s="549"/>
      <c r="X220" s="538"/>
      <c r="Y220" s="538">
        <f t="shared" si="232"/>
        <v>0</v>
      </c>
      <c r="Z220" s="538"/>
      <c r="AA220" s="538"/>
      <c r="AB220" s="540">
        <f>Z220+AA220</f>
        <v>0</v>
      </c>
      <c r="AC220" s="549"/>
      <c r="AD220" s="538"/>
      <c r="AE220" s="538">
        <f t="shared" si="234"/>
        <v>0</v>
      </c>
      <c r="AF220" s="538"/>
      <c r="AG220" s="538"/>
      <c r="AH220" s="540">
        <f>AF220+AG220</f>
        <v>0</v>
      </c>
      <c r="AI220" s="628">
        <f t="shared" si="237"/>
        <v>0</v>
      </c>
      <c r="AJ220" s="629">
        <f t="shared" si="237"/>
        <v>0</v>
      </c>
      <c r="AK220" s="630">
        <f t="shared" si="237"/>
        <v>0</v>
      </c>
    </row>
    <row r="221" spans="1:37" s="201" customFormat="1" ht="12.75">
      <c r="A221" s="507"/>
      <c r="B221" s="250"/>
      <c r="C221" s="520"/>
      <c r="D221" s="521"/>
      <c r="E221" s="525"/>
      <c r="F221" s="631"/>
      <c r="G221" s="242"/>
      <c r="H221" s="242"/>
      <c r="I221" s="256" t="s">
        <v>340</v>
      </c>
      <c r="J221" s="243"/>
      <c r="K221" s="549"/>
      <c r="L221" s="538"/>
      <c r="M221" s="538">
        <f t="shared" si="228"/>
        <v>0</v>
      </c>
      <c r="N221" s="538"/>
      <c r="O221" s="538"/>
      <c r="P221" s="540">
        <f>N221+O221</f>
        <v>0</v>
      </c>
      <c r="Q221" s="549"/>
      <c r="R221" s="538"/>
      <c r="S221" s="538">
        <f t="shared" si="230"/>
        <v>0</v>
      </c>
      <c r="T221" s="538"/>
      <c r="U221" s="538"/>
      <c r="V221" s="540">
        <f>T221+U221</f>
        <v>0</v>
      </c>
      <c r="W221" s="549"/>
      <c r="X221" s="538"/>
      <c r="Y221" s="538">
        <f t="shared" si="232"/>
        <v>0</v>
      </c>
      <c r="Z221" s="538"/>
      <c r="AA221" s="538"/>
      <c r="AB221" s="540">
        <f>Z221+AA221</f>
        <v>0</v>
      </c>
      <c r="AC221" s="549"/>
      <c r="AD221" s="538"/>
      <c r="AE221" s="538">
        <f t="shared" si="234"/>
        <v>0</v>
      </c>
      <c r="AF221" s="538"/>
      <c r="AG221" s="538"/>
      <c r="AH221" s="540">
        <f>AF221+AG221</f>
        <v>0</v>
      </c>
      <c r="AI221" s="628">
        <f t="shared" si="237"/>
        <v>0</v>
      </c>
      <c r="AJ221" s="629">
        <f t="shared" si="237"/>
        <v>0</v>
      </c>
      <c r="AK221" s="630">
        <f t="shared" si="237"/>
        <v>0</v>
      </c>
    </row>
    <row r="222" spans="1:37" s="201" customFormat="1" ht="12.75">
      <c r="A222" s="507"/>
      <c r="B222" s="250"/>
      <c r="C222" s="520"/>
      <c r="D222" s="521"/>
      <c r="E222" s="525"/>
      <c r="F222" s="631"/>
      <c r="G222" s="242"/>
      <c r="H222" s="242"/>
      <c r="I222" s="256" t="s">
        <v>341</v>
      </c>
      <c r="J222" s="243"/>
      <c r="K222" s="549"/>
      <c r="L222" s="538"/>
      <c r="M222" s="538">
        <f t="shared" si="228"/>
        <v>0</v>
      </c>
      <c r="N222" s="538"/>
      <c r="O222" s="538"/>
      <c r="P222" s="540">
        <f>N222+O222</f>
        <v>0</v>
      </c>
      <c r="Q222" s="549"/>
      <c r="R222" s="538"/>
      <c r="S222" s="538">
        <f t="shared" si="230"/>
        <v>0</v>
      </c>
      <c r="T222" s="538"/>
      <c r="U222" s="538"/>
      <c r="V222" s="540">
        <f>T222+U222</f>
        <v>0</v>
      </c>
      <c r="W222" s="549"/>
      <c r="X222" s="538"/>
      <c r="Y222" s="538">
        <f t="shared" si="232"/>
        <v>0</v>
      </c>
      <c r="Z222" s="538"/>
      <c r="AA222" s="538"/>
      <c r="AB222" s="540">
        <f>Z222+AA222</f>
        <v>0</v>
      </c>
      <c r="AC222" s="549"/>
      <c r="AD222" s="538"/>
      <c r="AE222" s="538">
        <f t="shared" si="234"/>
        <v>0</v>
      </c>
      <c r="AF222" s="538"/>
      <c r="AG222" s="538"/>
      <c r="AH222" s="540">
        <f>AF222+AG222</f>
        <v>0</v>
      </c>
      <c r="AI222" s="628">
        <f t="shared" si="237"/>
        <v>0</v>
      </c>
      <c r="AJ222" s="629">
        <f t="shared" si="237"/>
        <v>0</v>
      </c>
      <c r="AK222" s="630">
        <f t="shared" si="237"/>
        <v>0</v>
      </c>
    </row>
    <row r="223" spans="1:37" s="201" customFormat="1" ht="12.75">
      <c r="A223" s="507"/>
      <c r="B223" s="250"/>
      <c r="C223" s="520"/>
      <c r="D223" s="521"/>
      <c r="E223" s="525"/>
      <c r="F223" s="631"/>
      <c r="G223" s="242"/>
      <c r="H223" s="242"/>
      <c r="I223" s="632" t="s">
        <v>348</v>
      </c>
      <c r="J223" s="243"/>
      <c r="K223" s="562">
        <f aca="true" t="shared" si="238" ref="K223:P223">SUM(K224:K226)</f>
        <v>0</v>
      </c>
      <c r="L223" s="563">
        <f t="shared" si="238"/>
        <v>0</v>
      </c>
      <c r="M223" s="563">
        <f t="shared" si="238"/>
        <v>0</v>
      </c>
      <c r="N223" s="563">
        <f>SUM(N224:N226)</f>
        <v>0</v>
      </c>
      <c r="O223" s="563">
        <f>SUM(O224:O226)</f>
        <v>0</v>
      </c>
      <c r="P223" s="565">
        <f t="shared" si="238"/>
        <v>0</v>
      </c>
      <c r="Q223" s="562">
        <f>SUM(Q224:Q226)</f>
        <v>0</v>
      </c>
      <c r="R223" s="563">
        <f>SUM(R224:R226)</f>
        <v>0</v>
      </c>
      <c r="S223" s="563">
        <f>SUM(S224:S226)</f>
        <v>0</v>
      </c>
      <c r="T223" s="563">
        <f aca="true" t="shared" si="239" ref="T223:AH223">SUM(T224:T226)</f>
        <v>0</v>
      </c>
      <c r="U223" s="563">
        <f t="shared" si="239"/>
        <v>0</v>
      </c>
      <c r="V223" s="565">
        <f t="shared" si="239"/>
        <v>0</v>
      </c>
      <c r="W223" s="562">
        <f t="shared" si="239"/>
        <v>0</v>
      </c>
      <c r="X223" s="563">
        <f t="shared" si="239"/>
        <v>0</v>
      </c>
      <c r="Y223" s="563">
        <f t="shared" si="239"/>
        <v>0</v>
      </c>
      <c r="Z223" s="563">
        <f t="shared" si="239"/>
        <v>0</v>
      </c>
      <c r="AA223" s="563">
        <f t="shared" si="239"/>
        <v>0</v>
      </c>
      <c r="AB223" s="565">
        <f t="shared" si="239"/>
        <v>0</v>
      </c>
      <c r="AC223" s="562">
        <f t="shared" si="239"/>
        <v>0</v>
      </c>
      <c r="AD223" s="563">
        <f t="shared" si="239"/>
        <v>0</v>
      </c>
      <c r="AE223" s="563">
        <f t="shared" si="239"/>
        <v>0</v>
      </c>
      <c r="AF223" s="563">
        <f t="shared" si="239"/>
        <v>0</v>
      </c>
      <c r="AG223" s="563">
        <f t="shared" si="239"/>
        <v>0</v>
      </c>
      <c r="AH223" s="565">
        <f t="shared" si="239"/>
        <v>0</v>
      </c>
      <c r="AI223" s="628">
        <f t="shared" si="237"/>
        <v>0</v>
      </c>
      <c r="AJ223" s="629">
        <f t="shared" si="237"/>
        <v>0</v>
      </c>
      <c r="AK223" s="630">
        <f t="shared" si="237"/>
        <v>0</v>
      </c>
    </row>
    <row r="224" spans="1:37" s="201" customFormat="1" ht="12.75">
      <c r="A224" s="507"/>
      <c r="B224" s="250"/>
      <c r="C224" s="520"/>
      <c r="D224" s="521"/>
      <c r="E224" s="525"/>
      <c r="F224" s="631"/>
      <c r="G224" s="242"/>
      <c r="H224" s="242"/>
      <c r="I224" s="242"/>
      <c r="J224" s="632" t="s">
        <v>349</v>
      </c>
      <c r="K224" s="549"/>
      <c r="L224" s="538"/>
      <c r="M224" s="538">
        <f>K224+L224</f>
        <v>0</v>
      </c>
      <c r="N224" s="550"/>
      <c r="O224" s="538"/>
      <c r="P224" s="540">
        <f>N224+O224</f>
        <v>0</v>
      </c>
      <c r="Q224" s="549"/>
      <c r="R224" s="538"/>
      <c r="S224" s="538">
        <f>Q224+R224</f>
        <v>0</v>
      </c>
      <c r="T224" s="550"/>
      <c r="U224" s="538"/>
      <c r="V224" s="540">
        <f>T224+U224</f>
        <v>0</v>
      </c>
      <c r="W224" s="549"/>
      <c r="X224" s="538"/>
      <c r="Y224" s="538">
        <f>W224+X224</f>
        <v>0</v>
      </c>
      <c r="Z224" s="550"/>
      <c r="AA224" s="538"/>
      <c r="AB224" s="540">
        <f>Z224+AA224</f>
        <v>0</v>
      </c>
      <c r="AC224" s="549"/>
      <c r="AD224" s="538"/>
      <c r="AE224" s="538">
        <f>AC224+AD224</f>
        <v>0</v>
      </c>
      <c r="AF224" s="550"/>
      <c r="AG224" s="538"/>
      <c r="AH224" s="540">
        <f>AF224+AG224</f>
        <v>0</v>
      </c>
      <c r="AI224" s="628">
        <f t="shared" si="237"/>
        <v>0</v>
      </c>
      <c r="AJ224" s="629">
        <f t="shared" si="237"/>
        <v>0</v>
      </c>
      <c r="AK224" s="630">
        <f t="shared" si="237"/>
        <v>0</v>
      </c>
    </row>
    <row r="225" spans="1:37" s="201" customFormat="1" ht="12.75">
      <c r="A225" s="507"/>
      <c r="B225" s="250"/>
      <c r="C225" s="520"/>
      <c r="D225" s="521"/>
      <c r="E225" s="525"/>
      <c r="F225" s="631"/>
      <c r="G225" s="242"/>
      <c r="H225" s="242"/>
      <c r="I225" s="242"/>
      <c r="J225" s="632" t="s">
        <v>349</v>
      </c>
      <c r="K225" s="549"/>
      <c r="L225" s="538"/>
      <c r="M225" s="538">
        <f>K225+L225</f>
        <v>0</v>
      </c>
      <c r="N225" s="550"/>
      <c r="O225" s="538"/>
      <c r="P225" s="540">
        <f>N225+O225</f>
        <v>0</v>
      </c>
      <c r="Q225" s="549"/>
      <c r="R225" s="538"/>
      <c r="S225" s="538">
        <f>Q225+R225</f>
        <v>0</v>
      </c>
      <c r="T225" s="550"/>
      <c r="U225" s="538"/>
      <c r="V225" s="540">
        <f>T225+U225</f>
        <v>0</v>
      </c>
      <c r="W225" s="549"/>
      <c r="X225" s="538"/>
      <c r="Y225" s="538">
        <f>W225+X225</f>
        <v>0</v>
      </c>
      <c r="Z225" s="550"/>
      <c r="AA225" s="538"/>
      <c r="AB225" s="540">
        <f>Z225+AA225</f>
        <v>0</v>
      </c>
      <c r="AC225" s="549"/>
      <c r="AD225" s="538"/>
      <c r="AE225" s="538">
        <f>AC225+AD225</f>
        <v>0</v>
      </c>
      <c r="AF225" s="550"/>
      <c r="AG225" s="538"/>
      <c r="AH225" s="540">
        <f>AF225+AG225</f>
        <v>0</v>
      </c>
      <c r="AI225" s="628">
        <f t="shared" si="237"/>
        <v>0</v>
      </c>
      <c r="AJ225" s="629">
        <f t="shared" si="237"/>
        <v>0</v>
      </c>
      <c r="AK225" s="630">
        <f t="shared" si="237"/>
        <v>0</v>
      </c>
    </row>
    <row r="226" spans="1:37" s="201" customFormat="1" ht="12.75">
      <c r="A226" s="507"/>
      <c r="B226" s="250"/>
      <c r="C226" s="520"/>
      <c r="D226" s="521"/>
      <c r="E226" s="525"/>
      <c r="J226" s="633" t="s">
        <v>349</v>
      </c>
      <c r="K226" s="634"/>
      <c r="L226" s="635"/>
      <c r="M226" s="538">
        <f>K226+L226</f>
        <v>0</v>
      </c>
      <c r="N226" s="636"/>
      <c r="O226" s="635"/>
      <c r="P226" s="540">
        <f>N226+O226</f>
        <v>0</v>
      </c>
      <c r="Q226" s="634"/>
      <c r="R226" s="635"/>
      <c r="S226" s="538">
        <f>Q226+R226</f>
        <v>0</v>
      </c>
      <c r="T226" s="636"/>
      <c r="U226" s="635"/>
      <c r="V226" s="540">
        <f>T226+U226</f>
        <v>0</v>
      </c>
      <c r="W226" s="634"/>
      <c r="X226" s="635"/>
      <c r="Y226" s="538">
        <f>W226+X226</f>
        <v>0</v>
      </c>
      <c r="Z226" s="636"/>
      <c r="AA226" s="635"/>
      <c r="AB226" s="540">
        <f>Z226+AA226</f>
        <v>0</v>
      </c>
      <c r="AC226" s="634"/>
      <c r="AD226" s="635"/>
      <c r="AE226" s="538">
        <f>AC226+AD226</f>
        <v>0</v>
      </c>
      <c r="AF226" s="636"/>
      <c r="AG226" s="635"/>
      <c r="AH226" s="540">
        <f>AF226+AG226</f>
        <v>0</v>
      </c>
      <c r="AI226" s="628">
        <f t="shared" si="237"/>
        <v>0</v>
      </c>
      <c r="AJ226" s="629">
        <f t="shared" si="237"/>
        <v>0</v>
      </c>
      <c r="AK226" s="630">
        <f t="shared" si="237"/>
        <v>0</v>
      </c>
    </row>
    <row r="227" spans="1:37" s="201" customFormat="1" ht="12.75">
      <c r="A227" s="507"/>
      <c r="B227" s="250"/>
      <c r="C227" s="520"/>
      <c r="D227" s="521"/>
      <c r="E227" s="525"/>
      <c r="F227" s="637"/>
      <c r="G227" s="394"/>
      <c r="H227" s="394" t="s">
        <v>350</v>
      </c>
      <c r="I227" s="394" t="s">
        <v>351</v>
      </c>
      <c r="J227" s="392"/>
      <c r="K227" s="638"/>
      <c r="L227" s="639"/>
      <c r="M227" s="639"/>
      <c r="N227" s="640"/>
      <c r="O227" s="639"/>
      <c r="P227" s="641"/>
      <c r="Q227" s="638"/>
      <c r="R227" s="639"/>
      <c r="S227" s="639"/>
      <c r="T227" s="640"/>
      <c r="U227" s="639"/>
      <c r="V227" s="641"/>
      <c r="W227" s="638"/>
      <c r="X227" s="639"/>
      <c r="Y227" s="639"/>
      <c r="Z227" s="640"/>
      <c r="AA227" s="639"/>
      <c r="AB227" s="641"/>
      <c r="AC227" s="638"/>
      <c r="AD227" s="639"/>
      <c r="AE227" s="639"/>
      <c r="AF227" s="640"/>
      <c r="AG227" s="639"/>
      <c r="AH227" s="641"/>
      <c r="AI227" s="640"/>
      <c r="AJ227" s="639"/>
      <c r="AK227" s="641"/>
    </row>
    <row r="228" spans="1:37" s="201" customFormat="1" ht="12.75">
      <c r="A228" s="507"/>
      <c r="B228" s="250"/>
      <c r="C228" s="520"/>
      <c r="D228" s="521"/>
      <c r="E228" s="525"/>
      <c r="F228" s="642"/>
      <c r="G228" s="256"/>
      <c r="H228" s="256"/>
      <c r="I228" s="256" t="s">
        <v>352</v>
      </c>
      <c r="J228" s="263"/>
      <c r="K228" s="643">
        <f>SUM(K229:K234)</f>
        <v>0</v>
      </c>
      <c r="L228" s="644">
        <f aca="true" t="shared" si="240" ref="L228:AH228">SUM(L229:L234)</f>
        <v>0</v>
      </c>
      <c r="M228" s="644">
        <f t="shared" si="240"/>
        <v>0</v>
      </c>
      <c r="N228" s="644">
        <f t="shared" si="240"/>
        <v>0</v>
      </c>
      <c r="O228" s="644">
        <f t="shared" si="240"/>
        <v>0</v>
      </c>
      <c r="P228" s="645">
        <f t="shared" si="240"/>
        <v>0</v>
      </c>
      <c r="Q228" s="643">
        <f t="shared" si="240"/>
        <v>0</v>
      </c>
      <c r="R228" s="644">
        <f t="shared" si="240"/>
        <v>0</v>
      </c>
      <c r="S228" s="644">
        <f t="shared" si="240"/>
        <v>0</v>
      </c>
      <c r="T228" s="644">
        <f t="shared" si="240"/>
        <v>0</v>
      </c>
      <c r="U228" s="644">
        <f t="shared" si="240"/>
        <v>0</v>
      </c>
      <c r="V228" s="645">
        <f t="shared" si="240"/>
        <v>0</v>
      </c>
      <c r="W228" s="643">
        <f t="shared" si="240"/>
        <v>0</v>
      </c>
      <c r="X228" s="644">
        <f t="shared" si="240"/>
        <v>0</v>
      </c>
      <c r="Y228" s="644">
        <f t="shared" si="240"/>
        <v>0</v>
      </c>
      <c r="Z228" s="644">
        <f t="shared" si="240"/>
        <v>0</v>
      </c>
      <c r="AA228" s="644">
        <f t="shared" si="240"/>
        <v>0</v>
      </c>
      <c r="AB228" s="645">
        <f t="shared" si="240"/>
        <v>0</v>
      </c>
      <c r="AC228" s="643">
        <f t="shared" si="240"/>
        <v>0</v>
      </c>
      <c r="AD228" s="644">
        <f t="shared" si="240"/>
        <v>0</v>
      </c>
      <c r="AE228" s="644">
        <f t="shared" si="240"/>
        <v>0</v>
      </c>
      <c r="AF228" s="644">
        <f t="shared" si="240"/>
        <v>0</v>
      </c>
      <c r="AG228" s="644">
        <f t="shared" si="240"/>
        <v>0</v>
      </c>
      <c r="AH228" s="645">
        <f t="shared" si="240"/>
        <v>0</v>
      </c>
      <c r="AI228" s="644">
        <f>SUM(AI229:AI234)</f>
        <v>0</v>
      </c>
      <c r="AJ228" s="644">
        <f>SUM(AJ229:AJ234)</f>
        <v>0</v>
      </c>
      <c r="AK228" s="645">
        <f>SUM(AK229:AK234)</f>
        <v>0</v>
      </c>
    </row>
    <row r="229" spans="1:37" s="201" customFormat="1" ht="12.75">
      <c r="A229" s="507"/>
      <c r="B229" s="250"/>
      <c r="C229" s="520"/>
      <c r="D229" s="521"/>
      <c r="E229" s="525"/>
      <c r="F229" s="625"/>
      <c r="G229" s="261"/>
      <c r="I229" s="232" t="s">
        <v>241</v>
      </c>
      <c r="J229" s="235" t="s">
        <v>353</v>
      </c>
      <c r="K229" s="549"/>
      <c r="L229" s="538"/>
      <c r="M229" s="538">
        <f>+K229+L229</f>
        <v>0</v>
      </c>
      <c r="N229" s="550"/>
      <c r="O229" s="538"/>
      <c r="P229" s="540">
        <f>+N229+O229</f>
        <v>0</v>
      </c>
      <c r="Q229" s="549"/>
      <c r="R229" s="538"/>
      <c r="S229" s="538">
        <f>+Q229+R229</f>
        <v>0</v>
      </c>
      <c r="T229" s="550"/>
      <c r="U229" s="538"/>
      <c r="V229" s="540">
        <f>+T229+U229</f>
        <v>0</v>
      </c>
      <c r="W229" s="549"/>
      <c r="X229" s="538"/>
      <c r="Y229" s="538">
        <f>+W229+X229</f>
        <v>0</v>
      </c>
      <c r="Z229" s="550"/>
      <c r="AA229" s="538"/>
      <c r="AB229" s="540">
        <f>+Z229+AA229</f>
        <v>0</v>
      </c>
      <c r="AC229" s="549"/>
      <c r="AD229" s="538"/>
      <c r="AE229" s="538">
        <f>+AC229+AD229</f>
        <v>0</v>
      </c>
      <c r="AF229" s="550"/>
      <c r="AG229" s="538"/>
      <c r="AH229" s="540">
        <f>+AF229+AG229</f>
        <v>0</v>
      </c>
      <c r="AI229" s="628">
        <f aca="true" t="shared" si="241" ref="AI229:AK233">K229+N229+Q229+T229+W229+Z229+AC229+AF229</f>
        <v>0</v>
      </c>
      <c r="AJ229" s="629">
        <f t="shared" si="241"/>
        <v>0</v>
      </c>
      <c r="AK229" s="630">
        <f t="shared" si="241"/>
        <v>0</v>
      </c>
    </row>
    <row r="230" spans="1:37" s="201" customFormat="1" ht="12.75">
      <c r="A230" s="507"/>
      <c r="B230" s="250"/>
      <c r="C230" s="520"/>
      <c r="D230" s="521"/>
      <c r="E230" s="525"/>
      <c r="F230" s="544"/>
      <c r="G230" s="277"/>
      <c r="H230" s="242"/>
      <c r="I230" s="323" t="s">
        <v>241</v>
      </c>
      <c r="J230" s="243" t="s">
        <v>354</v>
      </c>
      <c r="K230" s="549"/>
      <c r="L230" s="538"/>
      <c r="M230" s="538">
        <f>+K230+L230</f>
        <v>0</v>
      </c>
      <c r="N230" s="550"/>
      <c r="O230" s="538"/>
      <c r="P230" s="540">
        <f>+N230+O230</f>
        <v>0</v>
      </c>
      <c r="Q230" s="549"/>
      <c r="R230" s="538"/>
      <c r="S230" s="538">
        <f>+Q230+R230</f>
        <v>0</v>
      </c>
      <c r="T230" s="550"/>
      <c r="U230" s="538"/>
      <c r="V230" s="540">
        <f>+T230+U230</f>
        <v>0</v>
      </c>
      <c r="W230" s="549"/>
      <c r="X230" s="538"/>
      <c r="Y230" s="538">
        <f>+W230+X230</f>
        <v>0</v>
      </c>
      <c r="Z230" s="550"/>
      <c r="AA230" s="538"/>
      <c r="AB230" s="540">
        <f>+Z230+AA230</f>
        <v>0</v>
      </c>
      <c r="AC230" s="549"/>
      <c r="AD230" s="538"/>
      <c r="AE230" s="538">
        <f>+AC230+AD230</f>
        <v>0</v>
      </c>
      <c r="AF230" s="550"/>
      <c r="AG230" s="538"/>
      <c r="AH230" s="540">
        <f>+AF230+AG230</f>
        <v>0</v>
      </c>
      <c r="AI230" s="628">
        <f t="shared" si="241"/>
        <v>0</v>
      </c>
      <c r="AJ230" s="629">
        <f t="shared" si="241"/>
        <v>0</v>
      </c>
      <c r="AK230" s="630">
        <f t="shared" si="241"/>
        <v>0</v>
      </c>
    </row>
    <row r="231" spans="1:37" s="201" customFormat="1" ht="12.75">
      <c r="A231" s="507"/>
      <c r="B231" s="250"/>
      <c r="C231" s="520"/>
      <c r="D231" s="521"/>
      <c r="E231" s="525"/>
      <c r="F231" s="544"/>
      <c r="G231" s="277"/>
      <c r="H231" s="242"/>
      <c r="I231" s="323" t="s">
        <v>241</v>
      </c>
      <c r="J231" s="243" t="s">
        <v>355</v>
      </c>
      <c r="K231" s="549"/>
      <c r="L231" s="538"/>
      <c r="M231" s="538">
        <f>+K231+L231</f>
        <v>0</v>
      </c>
      <c r="N231" s="550"/>
      <c r="O231" s="538"/>
      <c r="P231" s="540">
        <f>+N231+O231</f>
        <v>0</v>
      </c>
      <c r="Q231" s="549"/>
      <c r="R231" s="538"/>
      <c r="S231" s="538">
        <f>+Q231+R231</f>
        <v>0</v>
      </c>
      <c r="T231" s="550"/>
      <c r="U231" s="538"/>
      <c r="V231" s="540">
        <f>+T231+U231</f>
        <v>0</v>
      </c>
      <c r="W231" s="549"/>
      <c r="X231" s="538"/>
      <c r="Y231" s="538">
        <f>+W231+X231</f>
        <v>0</v>
      </c>
      <c r="Z231" s="550"/>
      <c r="AA231" s="538"/>
      <c r="AB231" s="540">
        <f>+Z231+AA231</f>
        <v>0</v>
      </c>
      <c r="AC231" s="549"/>
      <c r="AD231" s="538"/>
      <c r="AE231" s="538">
        <f>+AC231+AD231</f>
        <v>0</v>
      </c>
      <c r="AF231" s="550"/>
      <c r="AG231" s="538"/>
      <c r="AH231" s="540">
        <f>+AF231+AG231</f>
        <v>0</v>
      </c>
      <c r="AI231" s="628">
        <f t="shared" si="241"/>
        <v>0</v>
      </c>
      <c r="AJ231" s="629">
        <f t="shared" si="241"/>
        <v>0</v>
      </c>
      <c r="AK231" s="630">
        <f t="shared" si="241"/>
        <v>0</v>
      </c>
    </row>
    <row r="232" spans="1:37" s="201" customFormat="1" ht="12.75">
      <c r="A232" s="507"/>
      <c r="B232" s="250"/>
      <c r="C232" s="520"/>
      <c r="D232" s="521"/>
      <c r="E232" s="525"/>
      <c r="F232" s="544"/>
      <c r="G232" s="277"/>
      <c r="H232" s="242"/>
      <c r="I232" s="298" t="s">
        <v>241</v>
      </c>
      <c r="J232" s="243" t="s">
        <v>356</v>
      </c>
      <c r="K232" s="549"/>
      <c r="L232" s="538"/>
      <c r="M232" s="538">
        <f>+K232+L232</f>
        <v>0</v>
      </c>
      <c r="N232" s="550"/>
      <c r="O232" s="538"/>
      <c r="P232" s="540">
        <f>+N232+O232</f>
        <v>0</v>
      </c>
      <c r="Q232" s="549"/>
      <c r="R232" s="538"/>
      <c r="S232" s="538">
        <f>+Q232+R232</f>
        <v>0</v>
      </c>
      <c r="T232" s="550"/>
      <c r="U232" s="538"/>
      <c r="V232" s="540">
        <f>+T232+U232</f>
        <v>0</v>
      </c>
      <c r="W232" s="549"/>
      <c r="X232" s="538"/>
      <c r="Y232" s="538">
        <f>+W232+X232</f>
        <v>0</v>
      </c>
      <c r="Z232" s="550"/>
      <c r="AA232" s="538"/>
      <c r="AB232" s="540">
        <f>+Z232+AA232</f>
        <v>0</v>
      </c>
      <c r="AC232" s="549"/>
      <c r="AD232" s="538"/>
      <c r="AE232" s="538">
        <f>+AC232+AD232</f>
        <v>0</v>
      </c>
      <c r="AF232" s="550"/>
      <c r="AG232" s="538"/>
      <c r="AH232" s="540">
        <f>+AF232+AG232</f>
        <v>0</v>
      </c>
      <c r="AI232" s="628">
        <f t="shared" si="241"/>
        <v>0</v>
      </c>
      <c r="AJ232" s="629">
        <f t="shared" si="241"/>
        <v>0</v>
      </c>
      <c r="AK232" s="630">
        <f t="shared" si="241"/>
        <v>0</v>
      </c>
    </row>
    <row r="233" spans="1:37" s="201" customFormat="1" ht="12.75">
      <c r="A233" s="507"/>
      <c r="B233" s="250"/>
      <c r="C233" s="520"/>
      <c r="D233" s="521"/>
      <c r="E233" s="525"/>
      <c r="F233" s="544"/>
      <c r="G233" s="277"/>
      <c r="H233" s="242"/>
      <c r="I233" s="298" t="s">
        <v>241</v>
      </c>
      <c r="J233" s="243" t="s">
        <v>357</v>
      </c>
      <c r="K233" s="549"/>
      <c r="L233" s="538"/>
      <c r="M233" s="538">
        <f>+K233+L233</f>
        <v>0</v>
      </c>
      <c r="N233" s="550"/>
      <c r="O233" s="538"/>
      <c r="P233" s="540">
        <f>+N233+O233</f>
        <v>0</v>
      </c>
      <c r="Q233" s="549"/>
      <c r="R233" s="538"/>
      <c r="S233" s="538">
        <f>+Q233+R233</f>
        <v>0</v>
      </c>
      <c r="T233" s="550"/>
      <c r="U233" s="538"/>
      <c r="V233" s="540">
        <f>+T233+U233</f>
        <v>0</v>
      </c>
      <c r="W233" s="549"/>
      <c r="X233" s="538"/>
      <c r="Y233" s="538">
        <f>+W233+X233</f>
        <v>0</v>
      </c>
      <c r="Z233" s="550"/>
      <c r="AA233" s="538"/>
      <c r="AB233" s="540">
        <f>+Z233+AA233</f>
        <v>0</v>
      </c>
      <c r="AC233" s="549"/>
      <c r="AD233" s="538"/>
      <c r="AE233" s="538">
        <f>+AC233+AD233</f>
        <v>0</v>
      </c>
      <c r="AF233" s="550"/>
      <c r="AG233" s="538"/>
      <c r="AH233" s="540">
        <f>+AF233+AG233</f>
        <v>0</v>
      </c>
      <c r="AI233" s="628">
        <f t="shared" si="241"/>
        <v>0</v>
      </c>
      <c r="AJ233" s="629">
        <f t="shared" si="241"/>
        <v>0</v>
      </c>
      <c r="AK233" s="630">
        <f t="shared" si="241"/>
        <v>0</v>
      </c>
    </row>
    <row r="234" spans="1:37" s="201" customFormat="1" ht="12.75">
      <c r="A234" s="507"/>
      <c r="B234" s="250"/>
      <c r="C234" s="520"/>
      <c r="D234" s="521"/>
      <c r="E234" s="525"/>
      <c r="F234" s="544"/>
      <c r="G234" s="277"/>
      <c r="H234" s="242"/>
      <c r="I234" s="298" t="s">
        <v>241</v>
      </c>
      <c r="J234" s="243" t="s">
        <v>358</v>
      </c>
      <c r="K234" s="646">
        <f aca="true" t="shared" si="242" ref="K234:AH234">SUM(K235:K237)</f>
        <v>0</v>
      </c>
      <c r="L234" s="647">
        <f t="shared" si="242"/>
        <v>0</v>
      </c>
      <c r="M234" s="647">
        <f t="shared" si="242"/>
        <v>0</v>
      </c>
      <c r="N234" s="647">
        <f t="shared" si="242"/>
        <v>0</v>
      </c>
      <c r="O234" s="647">
        <f t="shared" si="242"/>
        <v>0</v>
      </c>
      <c r="P234" s="648">
        <f t="shared" si="242"/>
        <v>0</v>
      </c>
      <c r="Q234" s="646">
        <f t="shared" si="242"/>
        <v>0</v>
      </c>
      <c r="R234" s="647">
        <f t="shared" si="242"/>
        <v>0</v>
      </c>
      <c r="S234" s="647">
        <f t="shared" si="242"/>
        <v>0</v>
      </c>
      <c r="T234" s="647">
        <f t="shared" si="242"/>
        <v>0</v>
      </c>
      <c r="U234" s="647">
        <f t="shared" si="242"/>
        <v>0</v>
      </c>
      <c r="V234" s="648">
        <f t="shared" si="242"/>
        <v>0</v>
      </c>
      <c r="W234" s="646">
        <f t="shared" si="242"/>
        <v>0</v>
      </c>
      <c r="X234" s="647">
        <f t="shared" si="242"/>
        <v>0</v>
      </c>
      <c r="Y234" s="647">
        <f t="shared" si="242"/>
        <v>0</v>
      </c>
      <c r="Z234" s="647">
        <f t="shared" si="242"/>
        <v>0</v>
      </c>
      <c r="AA234" s="647">
        <f t="shared" si="242"/>
        <v>0</v>
      </c>
      <c r="AB234" s="648">
        <f t="shared" si="242"/>
        <v>0</v>
      </c>
      <c r="AC234" s="646">
        <f t="shared" si="242"/>
        <v>0</v>
      </c>
      <c r="AD234" s="647">
        <f t="shared" si="242"/>
        <v>0</v>
      </c>
      <c r="AE234" s="647">
        <f t="shared" si="242"/>
        <v>0</v>
      </c>
      <c r="AF234" s="647">
        <f t="shared" si="242"/>
        <v>0</v>
      </c>
      <c r="AG234" s="647">
        <f t="shared" si="242"/>
        <v>0</v>
      </c>
      <c r="AH234" s="648">
        <f t="shared" si="242"/>
        <v>0</v>
      </c>
      <c r="AI234" s="644">
        <f>SUM(AI235:AI237)</f>
        <v>0</v>
      </c>
      <c r="AJ234" s="644">
        <f>SUM(AJ235:AJ237)</f>
        <v>0</v>
      </c>
      <c r="AK234" s="645">
        <f>SUM(AK235:AK237)</f>
        <v>0</v>
      </c>
    </row>
    <row r="235" spans="1:37" s="201" customFormat="1" ht="12.75">
      <c r="A235" s="507"/>
      <c r="B235" s="250"/>
      <c r="C235" s="520"/>
      <c r="D235" s="521"/>
      <c r="E235" s="525"/>
      <c r="F235" s="544"/>
      <c r="G235" s="277"/>
      <c r="H235" s="242"/>
      <c r="I235" s="323" t="s">
        <v>241</v>
      </c>
      <c r="J235" s="243" t="s">
        <v>359</v>
      </c>
      <c r="K235" s="549"/>
      <c r="L235" s="538"/>
      <c r="M235" s="538">
        <f>+K235+L235</f>
        <v>0</v>
      </c>
      <c r="N235" s="550"/>
      <c r="O235" s="538"/>
      <c r="P235" s="540">
        <f>+N235+O235</f>
        <v>0</v>
      </c>
      <c r="Q235" s="549"/>
      <c r="R235" s="538"/>
      <c r="S235" s="538">
        <f>+Q235+R235</f>
        <v>0</v>
      </c>
      <c r="T235" s="550"/>
      <c r="U235" s="538"/>
      <c r="V235" s="540">
        <f>+T235+U235</f>
        <v>0</v>
      </c>
      <c r="W235" s="549"/>
      <c r="X235" s="538"/>
      <c r="Y235" s="538">
        <f>+W235+X235</f>
        <v>0</v>
      </c>
      <c r="Z235" s="550"/>
      <c r="AA235" s="538"/>
      <c r="AB235" s="540">
        <f>+Z235+AA235</f>
        <v>0</v>
      </c>
      <c r="AC235" s="549"/>
      <c r="AD235" s="538"/>
      <c r="AE235" s="538">
        <f>+AC235+AD235</f>
        <v>0</v>
      </c>
      <c r="AF235" s="550"/>
      <c r="AG235" s="538"/>
      <c r="AH235" s="540">
        <f>+AF235+AG235</f>
        <v>0</v>
      </c>
      <c r="AI235" s="628">
        <f aca="true" t="shared" si="243" ref="AI235:AK237">K235+N235+Q235+T235+W235+Z235+AC235+AF235</f>
        <v>0</v>
      </c>
      <c r="AJ235" s="629">
        <f t="shared" si="243"/>
        <v>0</v>
      </c>
      <c r="AK235" s="630">
        <f t="shared" si="243"/>
        <v>0</v>
      </c>
    </row>
    <row r="236" spans="1:37" s="201" customFormat="1" ht="12.75">
      <c r="A236" s="568"/>
      <c r="B236" s="513"/>
      <c r="C236" s="569"/>
      <c r="D236" s="570"/>
      <c r="E236" s="571"/>
      <c r="F236" s="544"/>
      <c r="G236" s="277"/>
      <c r="H236" s="242"/>
      <c r="I236" s="242"/>
      <c r="J236" s="632" t="s">
        <v>349</v>
      </c>
      <c r="K236" s="549"/>
      <c r="L236" s="538"/>
      <c r="M236" s="538">
        <f>+K236+L236</f>
        <v>0</v>
      </c>
      <c r="N236" s="550"/>
      <c r="O236" s="538"/>
      <c r="P236" s="540">
        <f>+N236+O236</f>
        <v>0</v>
      </c>
      <c r="Q236" s="549"/>
      <c r="R236" s="538"/>
      <c r="S236" s="538">
        <f>+Q236+R236</f>
        <v>0</v>
      </c>
      <c r="T236" s="550"/>
      <c r="U236" s="538"/>
      <c r="V236" s="540">
        <f>+T236+U236</f>
        <v>0</v>
      </c>
      <c r="W236" s="549"/>
      <c r="X236" s="538"/>
      <c r="Y236" s="538">
        <f>+W236+X236</f>
        <v>0</v>
      </c>
      <c r="Z236" s="550"/>
      <c r="AA236" s="538"/>
      <c r="AB236" s="540">
        <f>+Z236+AA236</f>
        <v>0</v>
      </c>
      <c r="AC236" s="549"/>
      <c r="AD236" s="538"/>
      <c r="AE236" s="538">
        <f>+AC236+AD236</f>
        <v>0</v>
      </c>
      <c r="AF236" s="550"/>
      <c r="AG236" s="538"/>
      <c r="AH236" s="540">
        <f>+AF236+AG236</f>
        <v>0</v>
      </c>
      <c r="AI236" s="628">
        <f t="shared" si="243"/>
        <v>0</v>
      </c>
      <c r="AJ236" s="629">
        <f t="shared" si="243"/>
        <v>0</v>
      </c>
      <c r="AK236" s="630">
        <f t="shared" si="243"/>
        <v>0</v>
      </c>
    </row>
    <row r="237" spans="1:37" s="201" customFormat="1" ht="12.75">
      <c r="A237" s="572"/>
      <c r="B237" s="573"/>
      <c r="C237" s="574"/>
      <c r="D237" s="575"/>
      <c r="E237" s="576"/>
      <c r="F237" s="242"/>
      <c r="G237" s="277" t="s">
        <v>129</v>
      </c>
      <c r="H237" s="251"/>
      <c r="I237" s="242"/>
      <c r="J237" s="632" t="s">
        <v>349</v>
      </c>
      <c r="K237" s="549"/>
      <c r="L237" s="538"/>
      <c r="M237" s="538">
        <f>+K237+L237</f>
        <v>0</v>
      </c>
      <c r="N237" s="550"/>
      <c r="O237" s="538"/>
      <c r="P237" s="540">
        <f>+N237+O237</f>
        <v>0</v>
      </c>
      <c r="Q237" s="549"/>
      <c r="R237" s="538"/>
      <c r="S237" s="538">
        <f>+Q237+R237</f>
        <v>0</v>
      </c>
      <c r="T237" s="550"/>
      <c r="U237" s="538"/>
      <c r="V237" s="540">
        <f>+T237+U237</f>
        <v>0</v>
      </c>
      <c r="W237" s="549"/>
      <c r="X237" s="538"/>
      <c r="Y237" s="538">
        <f>+W237+X237</f>
        <v>0</v>
      </c>
      <c r="Z237" s="550"/>
      <c r="AA237" s="538"/>
      <c r="AB237" s="540">
        <f>+Z237+AA237</f>
        <v>0</v>
      </c>
      <c r="AC237" s="549"/>
      <c r="AD237" s="538"/>
      <c r="AE237" s="538">
        <f>+AC237+AD237</f>
        <v>0</v>
      </c>
      <c r="AF237" s="550"/>
      <c r="AG237" s="538"/>
      <c r="AH237" s="540">
        <f>+AF237+AG237</f>
        <v>0</v>
      </c>
      <c r="AI237" s="628">
        <f t="shared" si="243"/>
        <v>0</v>
      </c>
      <c r="AJ237" s="629">
        <f t="shared" si="243"/>
        <v>0</v>
      </c>
      <c r="AK237" s="630">
        <f t="shared" si="243"/>
        <v>0</v>
      </c>
    </row>
    <row r="238" spans="1:37" s="201" customFormat="1" ht="12.75">
      <c r="A238" s="507"/>
      <c r="B238" s="250"/>
      <c r="C238" s="520"/>
      <c r="D238" s="521"/>
      <c r="E238" s="525"/>
      <c r="F238" s="649" t="s">
        <v>6</v>
      </c>
      <c r="G238" s="626" t="s">
        <v>360</v>
      </c>
      <c r="H238" s="650"/>
      <c r="I238" s="250"/>
      <c r="J238" s="651"/>
      <c r="K238" s="638"/>
      <c r="L238" s="639"/>
      <c r="M238" s="639"/>
      <c r="N238" s="640"/>
      <c r="O238" s="639"/>
      <c r="P238" s="641"/>
      <c r="Q238" s="638"/>
      <c r="R238" s="639"/>
      <c r="S238" s="639"/>
      <c r="T238" s="640"/>
      <c r="U238" s="639"/>
      <c r="V238" s="641"/>
      <c r="W238" s="638"/>
      <c r="X238" s="639"/>
      <c r="Y238" s="639"/>
      <c r="Z238" s="640"/>
      <c r="AA238" s="639"/>
      <c r="AB238" s="641"/>
      <c r="AC238" s="638"/>
      <c r="AD238" s="639"/>
      <c r="AE238" s="639"/>
      <c r="AF238" s="640"/>
      <c r="AG238" s="639"/>
      <c r="AH238" s="641"/>
      <c r="AI238" s="638"/>
      <c r="AJ238" s="639"/>
      <c r="AK238" s="641"/>
    </row>
    <row r="239" spans="1:37" s="201" customFormat="1" ht="12.75">
      <c r="A239" s="507"/>
      <c r="B239" s="250"/>
      <c r="C239" s="520"/>
      <c r="D239" s="521"/>
      <c r="E239" s="525"/>
      <c r="F239" s="250"/>
      <c r="G239" s="652" t="s">
        <v>361</v>
      </c>
      <c r="H239" s="653"/>
      <c r="I239" s="513"/>
      <c r="J239" s="654"/>
      <c r="K239" s="655">
        <f>SUM(K240:K245)</f>
        <v>0</v>
      </c>
      <c r="L239" s="656">
        <f aca="true" t="shared" si="244" ref="L239:AK239">SUM(L240:L245)</f>
        <v>0</v>
      </c>
      <c r="M239" s="656">
        <f t="shared" si="244"/>
        <v>0</v>
      </c>
      <c r="N239" s="656">
        <f>SUM(N240:N245)</f>
        <v>0</v>
      </c>
      <c r="O239" s="656">
        <f>SUM(O240:O245)</f>
        <v>0</v>
      </c>
      <c r="P239" s="657">
        <f t="shared" si="244"/>
        <v>0</v>
      </c>
      <c r="Q239" s="655">
        <f t="shared" si="244"/>
        <v>0</v>
      </c>
      <c r="R239" s="656">
        <f t="shared" si="244"/>
        <v>0</v>
      </c>
      <c r="S239" s="656">
        <f t="shared" si="244"/>
        <v>0</v>
      </c>
      <c r="T239" s="656">
        <f t="shared" si="244"/>
        <v>0</v>
      </c>
      <c r="U239" s="656">
        <f t="shared" si="244"/>
        <v>0</v>
      </c>
      <c r="V239" s="657">
        <f t="shared" si="244"/>
        <v>0</v>
      </c>
      <c r="W239" s="655">
        <f t="shared" si="244"/>
        <v>0</v>
      </c>
      <c r="X239" s="656">
        <f t="shared" si="244"/>
        <v>0</v>
      </c>
      <c r="Y239" s="656">
        <f t="shared" si="244"/>
        <v>0</v>
      </c>
      <c r="Z239" s="656">
        <f t="shared" si="244"/>
        <v>0</v>
      </c>
      <c r="AA239" s="656">
        <f t="shared" si="244"/>
        <v>0</v>
      </c>
      <c r="AB239" s="657">
        <f t="shared" si="244"/>
        <v>0</v>
      </c>
      <c r="AC239" s="655">
        <f t="shared" si="244"/>
        <v>0</v>
      </c>
      <c r="AD239" s="656">
        <f t="shared" si="244"/>
        <v>0</v>
      </c>
      <c r="AE239" s="656">
        <f t="shared" si="244"/>
        <v>0</v>
      </c>
      <c r="AF239" s="656">
        <f t="shared" si="244"/>
        <v>0</v>
      </c>
      <c r="AG239" s="656">
        <f t="shared" si="244"/>
        <v>0</v>
      </c>
      <c r="AH239" s="657">
        <f t="shared" si="244"/>
        <v>0</v>
      </c>
      <c r="AI239" s="656">
        <f>SUM(AI240:AI245)</f>
        <v>0</v>
      </c>
      <c r="AJ239" s="656">
        <f t="shared" si="244"/>
        <v>0</v>
      </c>
      <c r="AK239" s="657">
        <f t="shared" si="244"/>
        <v>0</v>
      </c>
    </row>
    <row r="240" spans="1:37" s="201" customFormat="1" ht="12.75">
      <c r="A240" s="507"/>
      <c r="B240" s="250"/>
      <c r="C240" s="520"/>
      <c r="D240" s="521"/>
      <c r="E240" s="525"/>
      <c r="F240" s="631"/>
      <c r="G240" s="287" t="s">
        <v>14</v>
      </c>
      <c r="H240" s="235" t="s">
        <v>353</v>
      </c>
      <c r="I240" s="256"/>
      <c r="J240" s="633"/>
      <c r="K240" s="549"/>
      <c r="L240" s="538"/>
      <c r="M240" s="538">
        <f aca="true" t="shared" si="245" ref="M240:M258">+K240+L240</f>
        <v>0</v>
      </c>
      <c r="N240" s="550"/>
      <c r="O240" s="538"/>
      <c r="P240" s="540">
        <f aca="true" t="shared" si="246" ref="P240:P258">+N240+O240</f>
        <v>0</v>
      </c>
      <c r="Q240" s="549"/>
      <c r="R240" s="538"/>
      <c r="S240" s="538">
        <f aca="true" t="shared" si="247" ref="S240:S258">+Q240+R240</f>
        <v>0</v>
      </c>
      <c r="T240" s="550"/>
      <c r="U240" s="538"/>
      <c r="V240" s="540">
        <f aca="true" t="shared" si="248" ref="V240:V258">+T240+U240</f>
        <v>0</v>
      </c>
      <c r="W240" s="549"/>
      <c r="X240" s="538"/>
      <c r="Y240" s="538">
        <f aca="true" t="shared" si="249" ref="Y240:Y258">+W240+X240</f>
        <v>0</v>
      </c>
      <c r="Z240" s="550"/>
      <c r="AA240" s="538"/>
      <c r="AB240" s="540">
        <f aca="true" t="shared" si="250" ref="AB240:AB258">+Z240+AA240</f>
        <v>0</v>
      </c>
      <c r="AC240" s="549"/>
      <c r="AD240" s="538"/>
      <c r="AE240" s="538">
        <f aca="true" t="shared" si="251" ref="AE240:AE258">+AC240+AD240</f>
        <v>0</v>
      </c>
      <c r="AF240" s="550"/>
      <c r="AG240" s="538"/>
      <c r="AH240" s="540">
        <f aca="true" t="shared" si="252" ref="AH240:AH258">+AF240+AG240</f>
        <v>0</v>
      </c>
      <c r="AI240" s="628">
        <f aca="true" t="shared" si="253" ref="AI240:AK244">K240+N240+Q240+T240+W240+Z240+AC240+AF240</f>
        <v>0</v>
      </c>
      <c r="AJ240" s="629">
        <f t="shared" si="253"/>
        <v>0</v>
      </c>
      <c r="AK240" s="630">
        <f t="shared" si="253"/>
        <v>0</v>
      </c>
    </row>
    <row r="241" spans="1:37" s="201" customFormat="1" ht="12.75">
      <c r="A241" s="507"/>
      <c r="B241" s="250"/>
      <c r="C241" s="520"/>
      <c r="D241" s="521"/>
      <c r="E241" s="525"/>
      <c r="F241" s="631"/>
      <c r="G241" s="287" t="s">
        <v>15</v>
      </c>
      <c r="H241" s="243" t="s">
        <v>354</v>
      </c>
      <c r="I241" s="256"/>
      <c r="J241" s="633"/>
      <c r="K241" s="549"/>
      <c r="L241" s="538"/>
      <c r="M241" s="538">
        <f t="shared" si="245"/>
        <v>0</v>
      </c>
      <c r="N241" s="550"/>
      <c r="O241" s="538"/>
      <c r="P241" s="540">
        <f t="shared" si="246"/>
        <v>0</v>
      </c>
      <c r="Q241" s="549"/>
      <c r="R241" s="538"/>
      <c r="S241" s="538">
        <f t="shared" si="247"/>
        <v>0</v>
      </c>
      <c r="T241" s="550"/>
      <c r="U241" s="538"/>
      <c r="V241" s="540">
        <f t="shared" si="248"/>
        <v>0</v>
      </c>
      <c r="W241" s="549"/>
      <c r="X241" s="538"/>
      <c r="Y241" s="538">
        <f t="shared" si="249"/>
        <v>0</v>
      </c>
      <c r="Z241" s="550"/>
      <c r="AA241" s="538"/>
      <c r="AB241" s="540">
        <f t="shared" si="250"/>
        <v>0</v>
      </c>
      <c r="AC241" s="549"/>
      <c r="AD241" s="538"/>
      <c r="AE241" s="538">
        <f t="shared" si="251"/>
        <v>0</v>
      </c>
      <c r="AF241" s="550"/>
      <c r="AG241" s="538"/>
      <c r="AH241" s="540">
        <f t="shared" si="252"/>
        <v>0</v>
      </c>
      <c r="AI241" s="628">
        <f t="shared" si="253"/>
        <v>0</v>
      </c>
      <c r="AJ241" s="629">
        <f t="shared" si="253"/>
        <v>0</v>
      </c>
      <c r="AK241" s="630">
        <f t="shared" si="253"/>
        <v>0</v>
      </c>
    </row>
    <row r="242" spans="1:37" s="201" customFormat="1" ht="12.75">
      <c r="A242" s="507"/>
      <c r="B242" s="250"/>
      <c r="C242" s="520"/>
      <c r="D242" s="521"/>
      <c r="E242" s="525"/>
      <c r="F242" s="631"/>
      <c r="G242" s="287" t="s">
        <v>16</v>
      </c>
      <c r="H242" s="243" t="s">
        <v>355</v>
      </c>
      <c r="I242" s="256"/>
      <c r="J242" s="633"/>
      <c r="K242" s="549"/>
      <c r="L242" s="538"/>
      <c r="M242" s="538">
        <f t="shared" si="245"/>
        <v>0</v>
      </c>
      <c r="N242" s="550"/>
      <c r="O242" s="538"/>
      <c r="P242" s="540">
        <f t="shared" si="246"/>
        <v>0</v>
      </c>
      <c r="Q242" s="549"/>
      <c r="R242" s="538"/>
      <c r="S242" s="538">
        <f t="shared" si="247"/>
        <v>0</v>
      </c>
      <c r="T242" s="550"/>
      <c r="U242" s="538"/>
      <c r="V242" s="540">
        <f t="shared" si="248"/>
        <v>0</v>
      </c>
      <c r="W242" s="549"/>
      <c r="X242" s="538"/>
      <c r="Y242" s="538">
        <f t="shared" si="249"/>
        <v>0</v>
      </c>
      <c r="Z242" s="550"/>
      <c r="AA242" s="538"/>
      <c r="AB242" s="540">
        <f t="shared" si="250"/>
        <v>0</v>
      </c>
      <c r="AC242" s="549"/>
      <c r="AD242" s="538"/>
      <c r="AE242" s="538">
        <f t="shared" si="251"/>
        <v>0</v>
      </c>
      <c r="AF242" s="550"/>
      <c r="AG242" s="538"/>
      <c r="AH242" s="540">
        <f t="shared" si="252"/>
        <v>0</v>
      </c>
      <c r="AI242" s="628">
        <f t="shared" si="253"/>
        <v>0</v>
      </c>
      <c r="AJ242" s="629">
        <f>L242+O242+R242+U242+X242+AA242+AD242+AG242</f>
        <v>0</v>
      </c>
      <c r="AK242" s="630">
        <f>M242+P242+S242+V242+Y242+AB242+AE242+AH242</f>
        <v>0</v>
      </c>
    </row>
    <row r="243" spans="1:37" s="201" customFormat="1" ht="12.75">
      <c r="A243" s="507"/>
      <c r="B243" s="250"/>
      <c r="C243" s="520"/>
      <c r="D243" s="521"/>
      <c r="E243" s="525"/>
      <c r="F243" s="631"/>
      <c r="G243" s="287" t="s">
        <v>17</v>
      </c>
      <c r="H243" s="243" t="s">
        <v>356</v>
      </c>
      <c r="I243" s="256"/>
      <c r="J243" s="633"/>
      <c r="K243" s="549"/>
      <c r="L243" s="538"/>
      <c r="M243" s="538">
        <f t="shared" si="245"/>
        <v>0</v>
      </c>
      <c r="N243" s="550"/>
      <c r="O243" s="538"/>
      <c r="P243" s="540">
        <f t="shared" si="246"/>
        <v>0</v>
      </c>
      <c r="Q243" s="549"/>
      <c r="R243" s="538"/>
      <c r="S243" s="538">
        <f t="shared" si="247"/>
        <v>0</v>
      </c>
      <c r="T243" s="550"/>
      <c r="U243" s="538"/>
      <c r="V243" s="540">
        <f t="shared" si="248"/>
        <v>0</v>
      </c>
      <c r="W243" s="549"/>
      <c r="X243" s="538"/>
      <c r="Y243" s="538">
        <f t="shared" si="249"/>
        <v>0</v>
      </c>
      <c r="Z243" s="550"/>
      <c r="AA243" s="538"/>
      <c r="AB243" s="540">
        <f t="shared" si="250"/>
        <v>0</v>
      </c>
      <c r="AC243" s="549"/>
      <c r="AD243" s="538"/>
      <c r="AE243" s="538">
        <f t="shared" si="251"/>
        <v>0</v>
      </c>
      <c r="AF243" s="550"/>
      <c r="AG243" s="538"/>
      <c r="AH243" s="540">
        <f t="shared" si="252"/>
        <v>0</v>
      </c>
      <c r="AI243" s="628">
        <f t="shared" si="253"/>
        <v>0</v>
      </c>
      <c r="AJ243" s="629">
        <f t="shared" si="253"/>
        <v>0</v>
      </c>
      <c r="AK243" s="630">
        <f t="shared" si="253"/>
        <v>0</v>
      </c>
    </row>
    <row r="244" spans="1:37" s="201" customFormat="1" ht="12.75">
      <c r="A244" s="507"/>
      <c r="B244" s="250"/>
      <c r="C244" s="520"/>
      <c r="D244" s="521"/>
      <c r="E244" s="525"/>
      <c r="F244" s="631"/>
      <c r="G244" s="287" t="s">
        <v>18</v>
      </c>
      <c r="H244" s="243" t="s">
        <v>357</v>
      </c>
      <c r="I244" s="256"/>
      <c r="J244" s="633"/>
      <c r="K244" s="549"/>
      <c r="L244" s="538"/>
      <c r="M244" s="538">
        <f t="shared" si="245"/>
        <v>0</v>
      </c>
      <c r="N244" s="550"/>
      <c r="O244" s="538"/>
      <c r="P244" s="540">
        <f t="shared" si="246"/>
        <v>0</v>
      </c>
      <c r="Q244" s="549"/>
      <c r="R244" s="538"/>
      <c r="S244" s="538">
        <f t="shared" si="247"/>
        <v>0</v>
      </c>
      <c r="T244" s="550"/>
      <c r="U244" s="538"/>
      <c r="V244" s="540">
        <f t="shared" si="248"/>
        <v>0</v>
      </c>
      <c r="W244" s="549"/>
      <c r="X244" s="538"/>
      <c r="Y244" s="538">
        <f t="shared" si="249"/>
        <v>0</v>
      </c>
      <c r="Z244" s="550"/>
      <c r="AA244" s="538"/>
      <c r="AB244" s="540">
        <f t="shared" si="250"/>
        <v>0</v>
      </c>
      <c r="AC244" s="549"/>
      <c r="AD244" s="538"/>
      <c r="AE244" s="538">
        <f t="shared" si="251"/>
        <v>0</v>
      </c>
      <c r="AF244" s="550"/>
      <c r="AG244" s="538"/>
      <c r="AH244" s="540">
        <f t="shared" si="252"/>
        <v>0</v>
      </c>
      <c r="AI244" s="628">
        <f t="shared" si="253"/>
        <v>0</v>
      </c>
      <c r="AJ244" s="629">
        <f t="shared" si="253"/>
        <v>0</v>
      </c>
      <c r="AK244" s="630">
        <f t="shared" si="253"/>
        <v>0</v>
      </c>
    </row>
    <row r="245" spans="1:37" s="201" customFormat="1" ht="12.75">
      <c r="A245" s="507"/>
      <c r="B245" s="250"/>
      <c r="C245" s="520"/>
      <c r="D245" s="521"/>
      <c r="E245" s="525"/>
      <c r="F245" s="631"/>
      <c r="G245" s="287" t="s">
        <v>22</v>
      </c>
      <c r="H245" s="243" t="s">
        <v>358</v>
      </c>
      <c r="I245" s="256"/>
      <c r="J245" s="255"/>
      <c r="K245" s="658">
        <f>SUM(K246:K257)</f>
        <v>0</v>
      </c>
      <c r="L245" s="658">
        <f>SUM(L246:L257)</f>
        <v>0</v>
      </c>
      <c r="M245" s="538">
        <f t="shared" si="245"/>
        <v>0</v>
      </c>
      <c r="N245" s="658"/>
      <c r="O245" s="658"/>
      <c r="P245" s="540">
        <f t="shared" si="246"/>
        <v>0</v>
      </c>
      <c r="Q245" s="659">
        <f>SUM(Q246:Q257)</f>
        <v>0</v>
      </c>
      <c r="R245" s="658">
        <f>SUM(R246:R257)</f>
        <v>0</v>
      </c>
      <c r="S245" s="538">
        <f t="shared" si="247"/>
        <v>0</v>
      </c>
      <c r="T245" s="658"/>
      <c r="U245" s="658"/>
      <c r="V245" s="540">
        <f t="shared" si="248"/>
        <v>0</v>
      </c>
      <c r="W245" s="659">
        <f>SUM(W246:W257)</f>
        <v>0</v>
      </c>
      <c r="X245" s="658">
        <f>SUM(X246:X257)</f>
        <v>0</v>
      </c>
      <c r="Y245" s="538">
        <f t="shared" si="249"/>
        <v>0</v>
      </c>
      <c r="Z245" s="658"/>
      <c r="AA245" s="658"/>
      <c r="AB245" s="540">
        <f t="shared" si="250"/>
        <v>0</v>
      </c>
      <c r="AC245" s="659">
        <f>SUM(AC246:AC257)</f>
        <v>0</v>
      </c>
      <c r="AD245" s="658">
        <f>SUM(AD246:AD257)</f>
        <v>0</v>
      </c>
      <c r="AE245" s="538">
        <f t="shared" si="251"/>
        <v>0</v>
      </c>
      <c r="AF245" s="658"/>
      <c r="AG245" s="658"/>
      <c r="AH245" s="538">
        <f t="shared" si="252"/>
        <v>0</v>
      </c>
      <c r="AI245" s="660">
        <f>SUM(AI246:AI258)</f>
        <v>0</v>
      </c>
      <c r="AJ245" s="643">
        <f>SUM(AJ246:AJ258)</f>
        <v>0</v>
      </c>
      <c r="AK245" s="643">
        <f>SUM(AK246:AK258)</f>
        <v>0</v>
      </c>
    </row>
    <row r="246" spans="1:37" s="201" customFormat="1" ht="12.75">
      <c r="A246" s="507"/>
      <c r="B246" s="250"/>
      <c r="C246" s="520"/>
      <c r="D246" s="521"/>
      <c r="E246" s="525"/>
      <c r="F246" s="631"/>
      <c r="G246" s="287"/>
      <c r="H246" s="243" t="s">
        <v>362</v>
      </c>
      <c r="I246" s="256"/>
      <c r="J246" s="633"/>
      <c r="K246" s="549"/>
      <c r="L246" s="538"/>
      <c r="M246" s="538">
        <f t="shared" si="245"/>
        <v>0</v>
      </c>
      <c r="N246" s="538"/>
      <c r="O246" s="538"/>
      <c r="P246" s="540">
        <f t="shared" si="246"/>
        <v>0</v>
      </c>
      <c r="Q246" s="549"/>
      <c r="R246" s="538"/>
      <c r="S246" s="538">
        <f t="shared" si="247"/>
        <v>0</v>
      </c>
      <c r="T246" s="550"/>
      <c r="U246" s="538"/>
      <c r="V246" s="540">
        <f t="shared" si="248"/>
        <v>0</v>
      </c>
      <c r="W246" s="549"/>
      <c r="X246" s="538"/>
      <c r="Y246" s="538">
        <f t="shared" si="249"/>
        <v>0</v>
      </c>
      <c r="Z246" s="550"/>
      <c r="AA246" s="538"/>
      <c r="AB246" s="540">
        <f t="shared" si="250"/>
        <v>0</v>
      </c>
      <c r="AC246" s="549"/>
      <c r="AD246" s="538"/>
      <c r="AE246" s="538">
        <f t="shared" si="251"/>
        <v>0</v>
      </c>
      <c r="AF246" s="550"/>
      <c r="AG246" s="538"/>
      <c r="AH246" s="540">
        <f t="shared" si="252"/>
        <v>0</v>
      </c>
      <c r="AI246" s="628">
        <f aca="true" t="shared" si="254" ref="AI246:AK251">K246+N246+Q246+T246+W246+Z246+AC246+AF246</f>
        <v>0</v>
      </c>
      <c r="AJ246" s="629">
        <f t="shared" si="254"/>
        <v>0</v>
      </c>
      <c r="AK246" s="630">
        <f t="shared" si="254"/>
        <v>0</v>
      </c>
    </row>
    <row r="247" spans="1:37" s="201" customFormat="1" ht="12.75">
      <c r="A247" s="507"/>
      <c r="B247" s="250"/>
      <c r="C247" s="520"/>
      <c r="D247" s="521"/>
      <c r="E247" s="525"/>
      <c r="F247" s="631"/>
      <c r="G247" s="287"/>
      <c r="H247" s="243" t="s">
        <v>363</v>
      </c>
      <c r="I247" s="256"/>
      <c r="J247" s="633"/>
      <c r="K247" s="549"/>
      <c r="L247" s="538"/>
      <c r="M247" s="538">
        <f t="shared" si="245"/>
        <v>0</v>
      </c>
      <c r="N247" s="550"/>
      <c r="O247" s="538"/>
      <c r="P247" s="540">
        <f t="shared" si="246"/>
        <v>0</v>
      </c>
      <c r="Q247" s="549"/>
      <c r="R247" s="538"/>
      <c r="S247" s="538">
        <f t="shared" si="247"/>
        <v>0</v>
      </c>
      <c r="T247" s="550"/>
      <c r="U247" s="538"/>
      <c r="V247" s="540">
        <f t="shared" si="248"/>
        <v>0</v>
      </c>
      <c r="W247" s="549"/>
      <c r="X247" s="538"/>
      <c r="Y247" s="538">
        <f t="shared" si="249"/>
        <v>0</v>
      </c>
      <c r="Z247" s="550"/>
      <c r="AA247" s="538"/>
      <c r="AB247" s="540">
        <f t="shared" si="250"/>
        <v>0</v>
      </c>
      <c r="AC247" s="549"/>
      <c r="AD247" s="538"/>
      <c r="AE247" s="538">
        <f t="shared" si="251"/>
        <v>0</v>
      </c>
      <c r="AF247" s="550"/>
      <c r="AG247" s="538"/>
      <c r="AH247" s="540">
        <f t="shared" si="252"/>
        <v>0</v>
      </c>
      <c r="AI247" s="628">
        <f t="shared" si="254"/>
        <v>0</v>
      </c>
      <c r="AJ247" s="629">
        <f t="shared" si="254"/>
        <v>0</v>
      </c>
      <c r="AK247" s="630">
        <f t="shared" si="254"/>
        <v>0</v>
      </c>
    </row>
    <row r="248" spans="1:37" s="201" customFormat="1" ht="27.75" customHeight="1">
      <c r="A248" s="507"/>
      <c r="B248" s="250"/>
      <c r="C248" s="520"/>
      <c r="D248" s="521"/>
      <c r="E248" s="525"/>
      <c r="F248" s="631"/>
      <c r="G248" s="287"/>
      <c r="H248" s="1084" t="s">
        <v>364</v>
      </c>
      <c r="I248" s="1084"/>
      <c r="J248" s="1085"/>
      <c r="K248" s="549"/>
      <c r="L248" s="538"/>
      <c r="M248" s="538">
        <f t="shared" si="245"/>
        <v>0</v>
      </c>
      <c r="N248" s="550"/>
      <c r="O248" s="538"/>
      <c r="P248" s="540">
        <f t="shared" si="246"/>
        <v>0</v>
      </c>
      <c r="Q248" s="549"/>
      <c r="R248" s="538"/>
      <c r="S248" s="538">
        <f t="shared" si="247"/>
        <v>0</v>
      </c>
      <c r="T248" s="550"/>
      <c r="U248" s="538"/>
      <c r="V248" s="540">
        <f t="shared" si="248"/>
        <v>0</v>
      </c>
      <c r="W248" s="549"/>
      <c r="X248" s="538"/>
      <c r="Y248" s="538">
        <f t="shared" si="249"/>
        <v>0</v>
      </c>
      <c r="Z248" s="550"/>
      <c r="AA248" s="538"/>
      <c r="AB248" s="540">
        <f t="shared" si="250"/>
        <v>0</v>
      </c>
      <c r="AC248" s="549"/>
      <c r="AD248" s="538"/>
      <c r="AE248" s="538">
        <f t="shared" si="251"/>
        <v>0</v>
      </c>
      <c r="AF248" s="550"/>
      <c r="AG248" s="538"/>
      <c r="AH248" s="540">
        <f t="shared" si="252"/>
        <v>0</v>
      </c>
      <c r="AI248" s="628">
        <f t="shared" si="254"/>
        <v>0</v>
      </c>
      <c r="AJ248" s="629">
        <f t="shared" si="254"/>
        <v>0</v>
      </c>
      <c r="AK248" s="630">
        <f t="shared" si="254"/>
        <v>0</v>
      </c>
    </row>
    <row r="249" spans="1:37" s="201" customFormat="1" ht="12.75">
      <c r="A249" s="507"/>
      <c r="B249" s="250"/>
      <c r="C249" s="520"/>
      <c r="D249" s="521"/>
      <c r="E249" s="525"/>
      <c r="F249" s="631"/>
      <c r="G249" s="287"/>
      <c r="H249" s="243" t="s">
        <v>365</v>
      </c>
      <c r="I249" s="256"/>
      <c r="J249" s="633"/>
      <c r="K249" s="549"/>
      <c r="L249" s="538"/>
      <c r="M249" s="538">
        <f t="shared" si="245"/>
        <v>0</v>
      </c>
      <c r="N249" s="550"/>
      <c r="O249" s="538"/>
      <c r="P249" s="540">
        <f t="shared" si="246"/>
        <v>0</v>
      </c>
      <c r="Q249" s="549"/>
      <c r="R249" s="538"/>
      <c r="S249" s="538">
        <f t="shared" si="247"/>
        <v>0</v>
      </c>
      <c r="T249" s="550"/>
      <c r="U249" s="538"/>
      <c r="V249" s="540">
        <f t="shared" si="248"/>
        <v>0</v>
      </c>
      <c r="W249" s="549"/>
      <c r="X249" s="538"/>
      <c r="Y249" s="538">
        <f t="shared" si="249"/>
        <v>0</v>
      </c>
      <c r="Z249" s="550"/>
      <c r="AA249" s="538"/>
      <c r="AB249" s="540">
        <f t="shared" si="250"/>
        <v>0</v>
      </c>
      <c r="AC249" s="549"/>
      <c r="AD249" s="538"/>
      <c r="AE249" s="538">
        <f t="shared" si="251"/>
        <v>0</v>
      </c>
      <c r="AF249" s="550"/>
      <c r="AG249" s="538"/>
      <c r="AH249" s="540">
        <f t="shared" si="252"/>
        <v>0</v>
      </c>
      <c r="AI249" s="628">
        <f t="shared" si="254"/>
        <v>0</v>
      </c>
      <c r="AJ249" s="629">
        <f t="shared" si="254"/>
        <v>0</v>
      </c>
      <c r="AK249" s="630">
        <f t="shared" si="254"/>
        <v>0</v>
      </c>
    </row>
    <row r="250" spans="1:37" s="201" customFormat="1" ht="12.75">
      <c r="A250" s="507"/>
      <c r="B250" s="250"/>
      <c r="C250" s="520"/>
      <c r="D250" s="521"/>
      <c r="E250" s="525"/>
      <c r="F250" s="631"/>
      <c r="G250" s="287"/>
      <c r="H250" s="243" t="s">
        <v>366</v>
      </c>
      <c r="I250" s="256"/>
      <c r="J250" s="633"/>
      <c r="K250" s="549"/>
      <c r="L250" s="538"/>
      <c r="M250" s="538">
        <f t="shared" si="245"/>
        <v>0</v>
      </c>
      <c r="N250" s="550"/>
      <c r="O250" s="538"/>
      <c r="P250" s="540">
        <f t="shared" si="246"/>
        <v>0</v>
      </c>
      <c r="Q250" s="549"/>
      <c r="R250" s="538"/>
      <c r="S250" s="538">
        <f t="shared" si="247"/>
        <v>0</v>
      </c>
      <c r="T250" s="550"/>
      <c r="U250" s="538"/>
      <c r="V250" s="540">
        <f t="shared" si="248"/>
        <v>0</v>
      </c>
      <c r="W250" s="549"/>
      <c r="X250" s="538"/>
      <c r="Y250" s="538">
        <f t="shared" si="249"/>
        <v>0</v>
      </c>
      <c r="Z250" s="550"/>
      <c r="AA250" s="538"/>
      <c r="AB250" s="540">
        <f t="shared" si="250"/>
        <v>0</v>
      </c>
      <c r="AC250" s="549"/>
      <c r="AD250" s="538"/>
      <c r="AE250" s="538">
        <f t="shared" si="251"/>
        <v>0</v>
      </c>
      <c r="AF250" s="550"/>
      <c r="AG250" s="538"/>
      <c r="AH250" s="540">
        <f t="shared" si="252"/>
        <v>0</v>
      </c>
      <c r="AI250" s="628">
        <f t="shared" si="254"/>
        <v>0</v>
      </c>
      <c r="AJ250" s="629">
        <f t="shared" si="254"/>
        <v>0</v>
      </c>
      <c r="AK250" s="630">
        <f t="shared" si="254"/>
        <v>0</v>
      </c>
    </row>
    <row r="251" spans="1:37" s="201" customFormat="1" ht="12.75">
      <c r="A251" s="507"/>
      <c r="B251" s="250"/>
      <c r="C251" s="520"/>
      <c r="D251" s="521"/>
      <c r="E251" s="525"/>
      <c r="F251" s="631"/>
      <c r="G251" s="287"/>
      <c r="H251" s="243" t="s">
        <v>367</v>
      </c>
      <c r="I251" s="256"/>
      <c r="J251" s="633"/>
      <c r="K251" s="549"/>
      <c r="L251" s="538"/>
      <c r="M251" s="538">
        <f t="shared" si="245"/>
        <v>0</v>
      </c>
      <c r="N251" s="550"/>
      <c r="O251" s="538"/>
      <c r="P251" s="540">
        <f t="shared" si="246"/>
        <v>0</v>
      </c>
      <c r="Q251" s="549"/>
      <c r="R251" s="538"/>
      <c r="S251" s="538">
        <f t="shared" si="247"/>
        <v>0</v>
      </c>
      <c r="T251" s="550"/>
      <c r="U251" s="538"/>
      <c r="V251" s="540">
        <f t="shared" si="248"/>
        <v>0</v>
      </c>
      <c r="W251" s="549"/>
      <c r="X251" s="538"/>
      <c r="Y251" s="538">
        <f t="shared" si="249"/>
        <v>0</v>
      </c>
      <c r="Z251" s="550"/>
      <c r="AA251" s="538"/>
      <c r="AB251" s="540">
        <f t="shared" si="250"/>
        <v>0</v>
      </c>
      <c r="AC251" s="549"/>
      <c r="AD251" s="538"/>
      <c r="AE251" s="538">
        <f t="shared" si="251"/>
        <v>0</v>
      </c>
      <c r="AF251" s="550"/>
      <c r="AG251" s="538"/>
      <c r="AH251" s="540">
        <f t="shared" si="252"/>
        <v>0</v>
      </c>
      <c r="AI251" s="628">
        <f t="shared" si="254"/>
        <v>0</v>
      </c>
      <c r="AJ251" s="629">
        <f t="shared" si="254"/>
        <v>0</v>
      </c>
      <c r="AK251" s="630">
        <f t="shared" si="254"/>
        <v>0</v>
      </c>
    </row>
    <row r="252" spans="1:37" s="201" customFormat="1" ht="12.75">
      <c r="A252" s="507"/>
      <c r="B252" s="250"/>
      <c r="C252" s="520"/>
      <c r="D252" s="521"/>
      <c r="E252" s="525"/>
      <c r="F252" s="631"/>
      <c r="G252" s="287"/>
      <c r="H252" s="243" t="s">
        <v>368</v>
      </c>
      <c r="I252" s="256"/>
      <c r="J252" s="633"/>
      <c r="K252" s="549"/>
      <c r="L252" s="538"/>
      <c r="M252" s="538">
        <f t="shared" si="245"/>
        <v>0</v>
      </c>
      <c r="N252" s="550"/>
      <c r="O252" s="538"/>
      <c r="P252" s="540">
        <f t="shared" si="246"/>
        <v>0</v>
      </c>
      <c r="Q252" s="549"/>
      <c r="R252" s="538"/>
      <c r="S252" s="538">
        <f t="shared" si="247"/>
        <v>0</v>
      </c>
      <c r="T252" s="550"/>
      <c r="U252" s="538"/>
      <c r="V252" s="540">
        <f t="shared" si="248"/>
        <v>0</v>
      </c>
      <c r="W252" s="549"/>
      <c r="X252" s="538"/>
      <c r="Y252" s="538">
        <f t="shared" si="249"/>
        <v>0</v>
      </c>
      <c r="Z252" s="550"/>
      <c r="AA252" s="538"/>
      <c r="AB252" s="540">
        <f t="shared" si="250"/>
        <v>0</v>
      </c>
      <c r="AC252" s="549"/>
      <c r="AD252" s="538"/>
      <c r="AE252" s="538">
        <f t="shared" si="251"/>
        <v>0</v>
      </c>
      <c r="AF252" s="550"/>
      <c r="AG252" s="538"/>
      <c r="AH252" s="540">
        <f t="shared" si="252"/>
        <v>0</v>
      </c>
      <c r="AI252" s="628">
        <f>K252+N252+Q252+T252+W252+Z252+AC252+AF252</f>
        <v>0</v>
      </c>
      <c r="AJ252" s="629">
        <f>L252+O252+R252+U252+X252+AA252+AD252+AG252</f>
        <v>0</v>
      </c>
      <c r="AK252" s="630">
        <f>M252+P252+S252+V252+Y252+AB252+AE252+AH252</f>
        <v>0</v>
      </c>
    </row>
    <row r="253" spans="1:37" s="201" customFormat="1" ht="12.75">
      <c r="A253" s="507"/>
      <c r="B253" s="250"/>
      <c r="C253" s="520"/>
      <c r="D253" s="521"/>
      <c r="E253" s="525"/>
      <c r="F253" s="631"/>
      <c r="G253" s="287"/>
      <c r="H253" s="242" t="s">
        <v>369</v>
      </c>
      <c r="I253" s="242"/>
      <c r="J253" s="633"/>
      <c r="K253" s="549"/>
      <c r="L253" s="538"/>
      <c r="M253" s="538">
        <f t="shared" si="245"/>
        <v>0</v>
      </c>
      <c r="N253" s="550"/>
      <c r="O253" s="538"/>
      <c r="P253" s="540">
        <f t="shared" si="246"/>
        <v>0</v>
      </c>
      <c r="Q253" s="549"/>
      <c r="R253" s="538"/>
      <c r="S253" s="538">
        <f t="shared" si="247"/>
        <v>0</v>
      </c>
      <c r="T253" s="550"/>
      <c r="U253" s="538"/>
      <c r="V253" s="540">
        <f t="shared" si="248"/>
        <v>0</v>
      </c>
      <c r="W253" s="549"/>
      <c r="X253" s="538"/>
      <c r="Y253" s="538">
        <f t="shared" si="249"/>
        <v>0</v>
      </c>
      <c r="Z253" s="550"/>
      <c r="AA253" s="538"/>
      <c r="AB253" s="540">
        <f t="shared" si="250"/>
        <v>0</v>
      </c>
      <c r="AC253" s="549"/>
      <c r="AD253" s="538"/>
      <c r="AE253" s="538">
        <f t="shared" si="251"/>
        <v>0</v>
      </c>
      <c r="AF253" s="550"/>
      <c r="AG253" s="538"/>
      <c r="AH253" s="540">
        <f t="shared" si="252"/>
        <v>0</v>
      </c>
      <c r="AI253" s="628">
        <f aca="true" t="shared" si="255" ref="AI253:AK255">K253+N253+Q253+T253+W253+Z253+AC253+AF253</f>
        <v>0</v>
      </c>
      <c r="AJ253" s="629">
        <f t="shared" si="255"/>
        <v>0</v>
      </c>
      <c r="AK253" s="630">
        <f t="shared" si="255"/>
        <v>0</v>
      </c>
    </row>
    <row r="254" spans="1:37" s="201" customFormat="1" ht="12.75">
      <c r="A254" s="507"/>
      <c r="B254" s="250"/>
      <c r="C254" s="520"/>
      <c r="D254" s="521"/>
      <c r="E254" s="525"/>
      <c r="F254" s="631"/>
      <c r="G254" s="287"/>
      <c r="H254" s="242" t="s">
        <v>370</v>
      </c>
      <c r="I254" s="256"/>
      <c r="J254" s="633"/>
      <c r="K254" s="549"/>
      <c r="L254" s="538"/>
      <c r="M254" s="538">
        <f t="shared" si="245"/>
        <v>0</v>
      </c>
      <c r="N254" s="550"/>
      <c r="O254" s="538"/>
      <c r="P254" s="540">
        <f t="shared" si="246"/>
        <v>0</v>
      </c>
      <c r="Q254" s="549"/>
      <c r="R254" s="538"/>
      <c r="S254" s="538">
        <f t="shared" si="247"/>
        <v>0</v>
      </c>
      <c r="T254" s="550"/>
      <c r="U254" s="538"/>
      <c r="V254" s="540">
        <f t="shared" si="248"/>
        <v>0</v>
      </c>
      <c r="W254" s="549"/>
      <c r="X254" s="538"/>
      <c r="Y254" s="538">
        <f t="shared" si="249"/>
        <v>0</v>
      </c>
      <c r="Z254" s="550"/>
      <c r="AA254" s="538"/>
      <c r="AB254" s="540">
        <f t="shared" si="250"/>
        <v>0</v>
      </c>
      <c r="AC254" s="549"/>
      <c r="AD254" s="538"/>
      <c r="AE254" s="538">
        <f t="shared" si="251"/>
        <v>0</v>
      </c>
      <c r="AF254" s="550"/>
      <c r="AG254" s="538"/>
      <c r="AH254" s="540">
        <f t="shared" si="252"/>
        <v>0</v>
      </c>
      <c r="AI254" s="628">
        <f t="shared" si="255"/>
        <v>0</v>
      </c>
      <c r="AJ254" s="629">
        <f t="shared" si="255"/>
        <v>0</v>
      </c>
      <c r="AK254" s="630">
        <f t="shared" si="255"/>
        <v>0</v>
      </c>
    </row>
    <row r="255" spans="1:37" s="201" customFormat="1" ht="12.75">
      <c r="A255" s="507"/>
      <c r="B255" s="250"/>
      <c r="C255" s="520"/>
      <c r="D255" s="521"/>
      <c r="E255" s="525"/>
      <c r="F255" s="631"/>
      <c r="G255" s="287"/>
      <c r="H255" s="242" t="s">
        <v>371</v>
      </c>
      <c r="I255" s="256"/>
      <c r="J255" s="633"/>
      <c r="K255" s="549"/>
      <c r="L255" s="538"/>
      <c r="M255" s="538">
        <f t="shared" si="245"/>
        <v>0</v>
      </c>
      <c r="N255" s="550"/>
      <c r="O255" s="538"/>
      <c r="P255" s="540">
        <f t="shared" si="246"/>
        <v>0</v>
      </c>
      <c r="Q255" s="549"/>
      <c r="R255" s="538"/>
      <c r="S255" s="538">
        <f t="shared" si="247"/>
        <v>0</v>
      </c>
      <c r="T255" s="550"/>
      <c r="U255" s="538"/>
      <c r="V255" s="540">
        <f t="shared" si="248"/>
        <v>0</v>
      </c>
      <c r="W255" s="549"/>
      <c r="X255" s="538"/>
      <c r="Y255" s="538">
        <f t="shared" si="249"/>
        <v>0</v>
      </c>
      <c r="Z255" s="550"/>
      <c r="AA255" s="538"/>
      <c r="AB255" s="540">
        <f t="shared" si="250"/>
        <v>0</v>
      </c>
      <c r="AC255" s="549"/>
      <c r="AD255" s="538"/>
      <c r="AE255" s="538">
        <f t="shared" si="251"/>
        <v>0</v>
      </c>
      <c r="AF255" s="550"/>
      <c r="AG255" s="538"/>
      <c r="AH255" s="540">
        <f t="shared" si="252"/>
        <v>0</v>
      </c>
      <c r="AI255" s="628">
        <f t="shared" si="255"/>
        <v>0</v>
      </c>
      <c r="AJ255" s="629">
        <f t="shared" si="255"/>
        <v>0</v>
      </c>
      <c r="AK255" s="630">
        <f t="shared" si="255"/>
        <v>0</v>
      </c>
    </row>
    <row r="256" spans="1:37" s="201" customFormat="1" ht="12.75">
      <c r="A256" s="507"/>
      <c r="B256" s="250"/>
      <c r="C256" s="520"/>
      <c r="D256" s="521"/>
      <c r="E256" s="525"/>
      <c r="F256" s="631"/>
      <c r="G256" s="287"/>
      <c r="H256" s="242" t="s">
        <v>372</v>
      </c>
      <c r="I256" s="256"/>
      <c r="J256" s="633"/>
      <c r="K256" s="549"/>
      <c r="L256" s="538"/>
      <c r="M256" s="538"/>
      <c r="N256" s="550"/>
      <c r="O256" s="538"/>
      <c r="P256" s="540"/>
      <c r="Q256" s="549"/>
      <c r="R256" s="538"/>
      <c r="S256" s="538"/>
      <c r="T256" s="550"/>
      <c r="U256" s="538"/>
      <c r="V256" s="540"/>
      <c r="W256" s="549"/>
      <c r="X256" s="538"/>
      <c r="Y256" s="538"/>
      <c r="Z256" s="550"/>
      <c r="AA256" s="538"/>
      <c r="AB256" s="540"/>
      <c r="AC256" s="549"/>
      <c r="AD256" s="538"/>
      <c r="AE256" s="538"/>
      <c r="AF256" s="550"/>
      <c r="AG256" s="538"/>
      <c r="AH256" s="540"/>
      <c r="AI256" s="628"/>
      <c r="AJ256" s="629"/>
      <c r="AK256" s="630"/>
    </row>
    <row r="257" spans="1:37" s="201" customFormat="1" ht="12.75">
      <c r="A257" s="507"/>
      <c r="B257" s="250"/>
      <c r="C257" s="520"/>
      <c r="D257" s="521"/>
      <c r="E257" s="525"/>
      <c r="F257" s="631"/>
      <c r="G257" s="287"/>
      <c r="H257" s="242" t="s">
        <v>373</v>
      </c>
      <c r="I257" s="256"/>
      <c r="J257" s="633"/>
      <c r="K257" s="549"/>
      <c r="L257" s="538"/>
      <c r="M257" s="538">
        <f t="shared" si="245"/>
        <v>0</v>
      </c>
      <c r="N257" s="550"/>
      <c r="O257" s="538"/>
      <c r="P257" s="540">
        <f t="shared" si="246"/>
        <v>0</v>
      </c>
      <c r="Q257" s="549"/>
      <c r="R257" s="538"/>
      <c r="S257" s="538">
        <f t="shared" si="247"/>
        <v>0</v>
      </c>
      <c r="T257" s="550"/>
      <c r="U257" s="538"/>
      <c r="V257" s="540">
        <f t="shared" si="248"/>
        <v>0</v>
      </c>
      <c r="W257" s="549"/>
      <c r="X257" s="538"/>
      <c r="Y257" s="538">
        <f t="shared" si="249"/>
        <v>0</v>
      </c>
      <c r="Z257" s="550"/>
      <c r="AA257" s="538"/>
      <c r="AB257" s="540">
        <f t="shared" si="250"/>
        <v>0</v>
      </c>
      <c r="AC257" s="549"/>
      <c r="AD257" s="538"/>
      <c r="AE257" s="538">
        <f t="shared" si="251"/>
        <v>0</v>
      </c>
      <c r="AF257" s="550"/>
      <c r="AG257" s="538"/>
      <c r="AH257" s="540">
        <f t="shared" si="252"/>
        <v>0</v>
      </c>
      <c r="AI257" s="628">
        <f aca="true" t="shared" si="256" ref="AI257:AK258">K257+N257+Q257+T257+W257+Z257+AC257+AF257</f>
        <v>0</v>
      </c>
      <c r="AJ257" s="629">
        <f t="shared" si="256"/>
        <v>0</v>
      </c>
      <c r="AK257" s="630">
        <f t="shared" si="256"/>
        <v>0</v>
      </c>
    </row>
    <row r="258" spans="1:37" s="201" customFormat="1" ht="12.75">
      <c r="A258" s="507"/>
      <c r="B258" s="250"/>
      <c r="C258" s="520"/>
      <c r="D258" s="521"/>
      <c r="E258" s="525"/>
      <c r="F258" s="631"/>
      <c r="G258" s="287"/>
      <c r="H258" s="242"/>
      <c r="I258" s="256"/>
      <c r="J258" s="633"/>
      <c r="K258" s="549"/>
      <c r="L258" s="538"/>
      <c r="M258" s="538">
        <f t="shared" si="245"/>
        <v>0</v>
      </c>
      <c r="N258" s="550"/>
      <c r="O258" s="538"/>
      <c r="P258" s="540">
        <f t="shared" si="246"/>
        <v>0</v>
      </c>
      <c r="Q258" s="549"/>
      <c r="R258" s="538"/>
      <c r="S258" s="538">
        <f t="shared" si="247"/>
        <v>0</v>
      </c>
      <c r="T258" s="550"/>
      <c r="U258" s="538"/>
      <c r="V258" s="540">
        <f t="shared" si="248"/>
        <v>0</v>
      </c>
      <c r="W258" s="549"/>
      <c r="X258" s="538"/>
      <c r="Y258" s="538">
        <f t="shared" si="249"/>
        <v>0</v>
      </c>
      <c r="Z258" s="550"/>
      <c r="AA258" s="538"/>
      <c r="AB258" s="540">
        <f t="shared" si="250"/>
        <v>0</v>
      </c>
      <c r="AC258" s="549"/>
      <c r="AD258" s="538"/>
      <c r="AE258" s="538">
        <f t="shared" si="251"/>
        <v>0</v>
      </c>
      <c r="AF258" s="550"/>
      <c r="AG258" s="538"/>
      <c r="AH258" s="540">
        <f t="shared" si="252"/>
        <v>0</v>
      </c>
      <c r="AI258" s="628">
        <f t="shared" si="256"/>
        <v>0</v>
      </c>
      <c r="AJ258" s="629">
        <f t="shared" si="256"/>
        <v>0</v>
      </c>
      <c r="AK258" s="630">
        <f t="shared" si="256"/>
        <v>0</v>
      </c>
    </row>
    <row r="259" spans="1:37" s="201" customFormat="1" ht="12.75">
      <c r="A259" s="507"/>
      <c r="B259" s="250"/>
      <c r="C259" s="521" t="s">
        <v>129</v>
      </c>
      <c r="D259" s="521" t="s">
        <v>129</v>
      </c>
      <c r="E259" s="525"/>
      <c r="F259" s="625" t="s">
        <v>7</v>
      </c>
      <c r="G259" s="513" t="s">
        <v>374</v>
      </c>
      <c r="H259" s="661"/>
      <c r="I259" s="513"/>
      <c r="J259" s="432"/>
      <c r="K259" s="662">
        <f aca="true" t="shared" si="257" ref="K259:AK259">SUM(K260:K265)</f>
        <v>1029</v>
      </c>
      <c r="L259" s="663">
        <f t="shared" si="257"/>
        <v>760</v>
      </c>
      <c r="M259" s="663">
        <f t="shared" si="257"/>
        <v>1789</v>
      </c>
      <c r="N259" s="664">
        <f t="shared" si="257"/>
        <v>0</v>
      </c>
      <c r="O259" s="663">
        <f t="shared" si="257"/>
        <v>0</v>
      </c>
      <c r="P259" s="665">
        <f t="shared" si="257"/>
        <v>0</v>
      </c>
      <c r="Q259" s="662">
        <f t="shared" si="257"/>
        <v>1365</v>
      </c>
      <c r="R259" s="663">
        <f t="shared" si="257"/>
        <v>1166</v>
      </c>
      <c r="S259" s="663">
        <f t="shared" si="257"/>
        <v>2531</v>
      </c>
      <c r="T259" s="664">
        <f t="shared" si="257"/>
        <v>0</v>
      </c>
      <c r="U259" s="663">
        <f t="shared" si="257"/>
        <v>0</v>
      </c>
      <c r="V259" s="665">
        <f t="shared" si="257"/>
        <v>0</v>
      </c>
      <c r="W259" s="662">
        <f t="shared" si="257"/>
        <v>618</v>
      </c>
      <c r="X259" s="663">
        <f t="shared" si="257"/>
        <v>540</v>
      </c>
      <c r="Y259" s="663">
        <f t="shared" si="257"/>
        <v>1158</v>
      </c>
      <c r="Z259" s="664">
        <f t="shared" si="257"/>
        <v>0</v>
      </c>
      <c r="AA259" s="663">
        <f t="shared" si="257"/>
        <v>0</v>
      </c>
      <c r="AB259" s="665">
        <f t="shared" si="257"/>
        <v>0</v>
      </c>
      <c r="AC259" s="662">
        <f t="shared" si="257"/>
        <v>935</v>
      </c>
      <c r="AD259" s="663">
        <f t="shared" si="257"/>
        <v>667</v>
      </c>
      <c r="AE259" s="663">
        <f>SUM(AE260:AE265)</f>
        <v>1602</v>
      </c>
      <c r="AF259" s="664">
        <f t="shared" si="257"/>
        <v>0</v>
      </c>
      <c r="AG259" s="663">
        <f t="shared" si="257"/>
        <v>0</v>
      </c>
      <c r="AH259" s="665">
        <f t="shared" si="257"/>
        <v>0</v>
      </c>
      <c r="AI259" s="662">
        <f t="shared" si="257"/>
        <v>3947</v>
      </c>
      <c r="AJ259" s="663">
        <f t="shared" si="257"/>
        <v>3133</v>
      </c>
      <c r="AK259" s="665">
        <f t="shared" si="257"/>
        <v>7080</v>
      </c>
    </row>
    <row r="260" spans="1:37" s="201" customFormat="1" ht="12.75">
      <c r="A260" s="507"/>
      <c r="B260" s="250"/>
      <c r="C260" s="521"/>
      <c r="D260" s="521"/>
      <c r="E260" s="525"/>
      <c r="F260" s="242" t="s">
        <v>129</v>
      </c>
      <c r="G260" s="242" t="s">
        <v>283</v>
      </c>
      <c r="H260" s="242"/>
      <c r="I260" s="666"/>
      <c r="J260" s="243"/>
      <c r="K260" s="667">
        <v>32</v>
      </c>
      <c r="L260" s="667">
        <v>25</v>
      </c>
      <c r="M260" s="538">
        <f>+K260+L260</f>
        <v>57</v>
      </c>
      <c r="N260" s="550"/>
      <c r="O260" s="538"/>
      <c r="P260" s="540">
        <f>+N260+O260</f>
        <v>0</v>
      </c>
      <c r="Q260" s="667">
        <v>35</v>
      </c>
      <c r="R260" s="667">
        <v>26</v>
      </c>
      <c r="S260" s="538">
        <f aca="true" t="shared" si="258" ref="S260:S265">+Q260+R260</f>
        <v>61</v>
      </c>
      <c r="T260" s="550"/>
      <c r="U260" s="538"/>
      <c r="V260" s="540">
        <f>+T260+U260</f>
        <v>0</v>
      </c>
      <c r="W260" s="667">
        <v>12</v>
      </c>
      <c r="X260" s="667">
        <v>7</v>
      </c>
      <c r="Y260" s="538">
        <f aca="true" t="shared" si="259" ref="Y260:Y265">+W260+X260</f>
        <v>19</v>
      </c>
      <c r="Z260" s="550"/>
      <c r="AA260" s="538"/>
      <c r="AB260" s="540">
        <f>+Z260+AA260</f>
        <v>0</v>
      </c>
      <c r="AC260" s="667">
        <v>21</v>
      </c>
      <c r="AD260" s="667">
        <v>13</v>
      </c>
      <c r="AE260" s="538">
        <f aca="true" t="shared" si="260" ref="AE260:AE265">+AC260+AD260</f>
        <v>34</v>
      </c>
      <c r="AF260" s="667"/>
      <c r="AG260" s="667"/>
      <c r="AH260" s="540">
        <f>+AF260+AG260</f>
        <v>0</v>
      </c>
      <c r="AI260" s="541">
        <f aca="true" t="shared" si="261" ref="AI260:AK263">+K260+N260+Q260+W260+AC260</f>
        <v>100</v>
      </c>
      <c r="AJ260" s="542">
        <f t="shared" si="261"/>
        <v>71</v>
      </c>
      <c r="AK260" s="543">
        <f t="shared" si="261"/>
        <v>171</v>
      </c>
    </row>
    <row r="261" spans="1:37" s="201" customFormat="1" ht="12.75">
      <c r="A261" s="507"/>
      <c r="B261" s="250"/>
      <c r="C261" s="521"/>
      <c r="D261" s="521"/>
      <c r="E261" s="525"/>
      <c r="F261" s="242" t="s">
        <v>129</v>
      </c>
      <c r="G261" s="242" t="s">
        <v>285</v>
      </c>
      <c r="H261" s="242"/>
      <c r="I261" s="666"/>
      <c r="J261" s="243"/>
      <c r="K261" s="667">
        <v>102</v>
      </c>
      <c r="L261" s="667">
        <v>54</v>
      </c>
      <c r="M261" s="538">
        <f>+K261+L261</f>
        <v>156</v>
      </c>
      <c r="N261" s="550"/>
      <c r="O261" s="538"/>
      <c r="P261" s="540">
        <f>+N261+O261</f>
        <v>0</v>
      </c>
      <c r="Q261" s="667">
        <v>122</v>
      </c>
      <c r="R261" s="667">
        <v>98</v>
      </c>
      <c r="S261" s="538">
        <f t="shared" si="258"/>
        <v>220</v>
      </c>
      <c r="T261" s="550"/>
      <c r="U261" s="538"/>
      <c r="V261" s="540">
        <f>+T261+U261</f>
        <v>0</v>
      </c>
      <c r="W261" s="667">
        <v>44</v>
      </c>
      <c r="X261" s="667">
        <v>33</v>
      </c>
      <c r="Y261" s="538">
        <f t="shared" si="259"/>
        <v>77</v>
      </c>
      <c r="Z261" s="550"/>
      <c r="AA261" s="538"/>
      <c r="AB261" s="540">
        <f>+Z261+AA261</f>
        <v>0</v>
      </c>
      <c r="AC261" s="667">
        <v>91</v>
      </c>
      <c r="AD261" s="667">
        <v>34</v>
      </c>
      <c r="AE261" s="538">
        <f t="shared" si="260"/>
        <v>125</v>
      </c>
      <c r="AF261" s="667"/>
      <c r="AG261" s="667"/>
      <c r="AH261" s="540">
        <f>+AF261+AG261</f>
        <v>0</v>
      </c>
      <c r="AI261" s="541">
        <f t="shared" si="261"/>
        <v>359</v>
      </c>
      <c r="AJ261" s="542">
        <f t="shared" si="261"/>
        <v>219</v>
      </c>
      <c r="AK261" s="543">
        <f t="shared" si="261"/>
        <v>578</v>
      </c>
    </row>
    <row r="262" spans="1:37" s="201" customFormat="1" ht="12.75">
      <c r="A262" s="507"/>
      <c r="B262" s="250"/>
      <c r="C262" s="521"/>
      <c r="D262" s="521"/>
      <c r="E262" s="525"/>
      <c r="F262" s="242"/>
      <c r="G262" s="242" t="s">
        <v>287</v>
      </c>
      <c r="H262" s="242"/>
      <c r="I262" s="666"/>
      <c r="J262" s="243"/>
      <c r="K262" s="667">
        <v>180</v>
      </c>
      <c r="L262" s="667">
        <v>173</v>
      </c>
      <c r="M262" s="538">
        <f>+K262+L262</f>
        <v>353</v>
      </c>
      <c r="N262" s="550"/>
      <c r="O262" s="538"/>
      <c r="P262" s="540">
        <f>+N262+O262</f>
        <v>0</v>
      </c>
      <c r="Q262" s="667">
        <v>326</v>
      </c>
      <c r="R262" s="667">
        <v>255</v>
      </c>
      <c r="S262" s="538">
        <f t="shared" si="258"/>
        <v>581</v>
      </c>
      <c r="T262" s="550"/>
      <c r="U262" s="538"/>
      <c r="V262" s="540">
        <f>+T262+U262</f>
        <v>0</v>
      </c>
      <c r="W262" s="667">
        <v>98</v>
      </c>
      <c r="X262" s="667">
        <v>78</v>
      </c>
      <c r="Y262" s="538">
        <f t="shared" si="259"/>
        <v>176</v>
      </c>
      <c r="Z262" s="550"/>
      <c r="AA262" s="538"/>
      <c r="AB262" s="540">
        <f>+Z262+AA262</f>
        <v>0</v>
      </c>
      <c r="AC262" s="667">
        <v>172</v>
      </c>
      <c r="AD262" s="667">
        <v>156</v>
      </c>
      <c r="AE262" s="538">
        <f t="shared" si="260"/>
        <v>328</v>
      </c>
      <c r="AF262" s="667"/>
      <c r="AG262" s="667"/>
      <c r="AH262" s="540">
        <f>+AF262+AG262</f>
        <v>0</v>
      </c>
      <c r="AI262" s="541">
        <f t="shared" si="261"/>
        <v>776</v>
      </c>
      <c r="AJ262" s="542">
        <f t="shared" si="261"/>
        <v>662</v>
      </c>
      <c r="AK262" s="543">
        <f>+M262+P262+S262+Y262+AE262</f>
        <v>1438</v>
      </c>
    </row>
    <row r="263" spans="1:37" s="201" customFormat="1" ht="12.75">
      <c r="A263" s="568"/>
      <c r="B263" s="513"/>
      <c r="C263" s="570" t="s">
        <v>129</v>
      </c>
      <c r="D263" s="570" t="s">
        <v>129</v>
      </c>
      <c r="E263" s="571"/>
      <c r="F263" s="242"/>
      <c r="G263" s="242" t="s">
        <v>288</v>
      </c>
      <c r="H263" s="242"/>
      <c r="I263" s="666"/>
      <c r="J263" s="243"/>
      <c r="K263" s="667">
        <v>265</v>
      </c>
      <c r="L263" s="667">
        <v>198</v>
      </c>
      <c r="M263" s="538">
        <f>+K263+L263</f>
        <v>463</v>
      </c>
      <c r="N263" s="550"/>
      <c r="O263" s="538"/>
      <c r="P263" s="540">
        <f>+N263+O263</f>
        <v>0</v>
      </c>
      <c r="Q263" s="667">
        <v>351</v>
      </c>
      <c r="R263" s="667">
        <v>339</v>
      </c>
      <c r="S263" s="538">
        <f t="shared" si="258"/>
        <v>690</v>
      </c>
      <c r="T263" s="550"/>
      <c r="U263" s="538"/>
      <c r="V263" s="540">
        <f>+T263+U263</f>
        <v>0</v>
      </c>
      <c r="W263" s="667">
        <v>175</v>
      </c>
      <c r="X263" s="667">
        <v>153</v>
      </c>
      <c r="Y263" s="538">
        <f t="shared" si="259"/>
        <v>328</v>
      </c>
      <c r="Z263" s="550"/>
      <c r="AA263" s="538"/>
      <c r="AB263" s="540">
        <f>+Z263+AA263</f>
        <v>0</v>
      </c>
      <c r="AC263" s="667">
        <v>252</v>
      </c>
      <c r="AD263" s="667">
        <v>176</v>
      </c>
      <c r="AE263" s="538">
        <f t="shared" si="260"/>
        <v>428</v>
      </c>
      <c r="AF263" s="667"/>
      <c r="AG263" s="667"/>
      <c r="AH263" s="540">
        <f>+AF263+AG263</f>
        <v>0</v>
      </c>
      <c r="AI263" s="541">
        <f t="shared" si="261"/>
        <v>1043</v>
      </c>
      <c r="AJ263" s="542">
        <f t="shared" si="261"/>
        <v>866</v>
      </c>
      <c r="AK263" s="543">
        <f t="shared" si="261"/>
        <v>1909</v>
      </c>
    </row>
    <row r="264" spans="1:37" s="201" customFormat="1" ht="13.5" thickBot="1">
      <c r="A264" s="612"/>
      <c r="B264" s="250"/>
      <c r="C264" s="521"/>
      <c r="D264" s="521"/>
      <c r="E264" s="525"/>
      <c r="G264" s="201" t="s">
        <v>289</v>
      </c>
      <c r="I264" s="204"/>
      <c r="J264" s="392"/>
      <c r="K264" s="667">
        <v>450</v>
      </c>
      <c r="L264" s="667">
        <v>310</v>
      </c>
      <c r="M264" s="538">
        <f>+K264+L264</f>
        <v>760</v>
      </c>
      <c r="N264" s="550"/>
      <c r="O264" s="538"/>
      <c r="P264" s="540">
        <f>+N264+O264</f>
        <v>0</v>
      </c>
      <c r="Q264" s="667">
        <v>531</v>
      </c>
      <c r="R264" s="667">
        <v>448</v>
      </c>
      <c r="S264" s="538">
        <f t="shared" si="258"/>
        <v>979</v>
      </c>
      <c r="T264" s="550"/>
      <c r="U264" s="538"/>
      <c r="V264" s="540">
        <f>+T264+U264</f>
        <v>0</v>
      </c>
      <c r="W264" s="667">
        <v>289</v>
      </c>
      <c r="X264" s="667">
        <v>269</v>
      </c>
      <c r="Y264" s="538">
        <f t="shared" si="259"/>
        <v>558</v>
      </c>
      <c r="Z264" s="550"/>
      <c r="AA264" s="538"/>
      <c r="AB264" s="540">
        <f>+Z264+AA264</f>
        <v>0</v>
      </c>
      <c r="AC264" s="667">
        <v>399</v>
      </c>
      <c r="AD264" s="667">
        <v>288</v>
      </c>
      <c r="AE264" s="538">
        <f t="shared" si="260"/>
        <v>687</v>
      </c>
      <c r="AF264" s="667"/>
      <c r="AG264" s="667"/>
      <c r="AH264" s="540">
        <f>+AF264+AG264</f>
        <v>0</v>
      </c>
      <c r="AI264" s="541">
        <f>+K264+N264+Q264+W264+AC264</f>
        <v>1669</v>
      </c>
      <c r="AJ264" s="542">
        <f>+L264+O264+R264+X264+AD264</f>
        <v>1315</v>
      </c>
      <c r="AK264" s="543">
        <f>+M264+P264+S264+Y264+AE264</f>
        <v>2984</v>
      </c>
    </row>
    <row r="265" spans="1:37" s="201" customFormat="1" ht="13.5" thickBot="1">
      <c r="A265" s="612"/>
      <c r="B265" s="613"/>
      <c r="C265" s="615"/>
      <c r="D265" s="615"/>
      <c r="E265" s="616"/>
      <c r="F265" s="340"/>
      <c r="G265" s="340" t="s">
        <v>375</v>
      </c>
      <c r="H265" s="340"/>
      <c r="I265" s="668"/>
      <c r="J265" s="345"/>
      <c r="K265" s="667">
        <v>0</v>
      </c>
      <c r="L265" s="667">
        <v>0</v>
      </c>
      <c r="M265" s="538"/>
      <c r="N265" s="550"/>
      <c r="O265" s="538"/>
      <c r="P265" s="540"/>
      <c r="Q265" s="667"/>
      <c r="R265" s="667"/>
      <c r="S265" s="538">
        <f t="shared" si="258"/>
        <v>0</v>
      </c>
      <c r="T265" s="550"/>
      <c r="U265" s="538"/>
      <c r="V265" s="540"/>
      <c r="W265" s="549"/>
      <c r="X265" s="538"/>
      <c r="Y265" s="538">
        <f t="shared" si="259"/>
        <v>0</v>
      </c>
      <c r="Z265" s="550"/>
      <c r="AA265" s="538"/>
      <c r="AB265" s="540"/>
      <c r="AC265" s="549"/>
      <c r="AD265" s="538"/>
      <c r="AE265" s="538">
        <f t="shared" si="260"/>
        <v>0</v>
      </c>
      <c r="AF265" s="667">
        <v>0</v>
      </c>
      <c r="AG265" s="667">
        <v>0</v>
      </c>
      <c r="AH265" s="540"/>
      <c r="AI265" s="541"/>
      <c r="AJ265" s="542"/>
      <c r="AK265" s="543"/>
    </row>
    <row r="266" spans="1:37" s="201" customFormat="1" ht="12.75">
      <c r="A266" s="507"/>
      <c r="B266" s="250"/>
      <c r="C266" s="521" t="s">
        <v>129</v>
      </c>
      <c r="D266" s="521" t="s">
        <v>129</v>
      </c>
      <c r="E266" s="525"/>
      <c r="F266" s="625" t="s">
        <v>29</v>
      </c>
      <c r="G266" s="617" t="s">
        <v>376</v>
      </c>
      <c r="H266" s="203"/>
      <c r="J266" s="627"/>
      <c r="K266" s="669"/>
      <c r="L266" s="554"/>
      <c r="M266" s="554"/>
      <c r="N266" s="554"/>
      <c r="O266" s="554"/>
      <c r="P266" s="556"/>
      <c r="Q266" s="553"/>
      <c r="R266" s="554"/>
      <c r="S266" s="554"/>
      <c r="T266" s="554"/>
      <c r="U266" s="554"/>
      <c r="V266" s="556"/>
      <c r="W266" s="553"/>
      <c r="X266" s="554"/>
      <c r="Y266" s="554"/>
      <c r="Z266" s="554"/>
      <c r="AA266" s="554"/>
      <c r="AB266" s="556"/>
      <c r="AC266" s="553"/>
      <c r="AD266" s="554"/>
      <c r="AE266" s="554"/>
      <c r="AF266" s="554"/>
      <c r="AG266" s="554"/>
      <c r="AH266" s="556"/>
      <c r="AI266" s="553"/>
      <c r="AJ266" s="554"/>
      <c r="AK266" s="556"/>
    </row>
    <row r="267" spans="1:38" s="201" customFormat="1" ht="12.75">
      <c r="A267" s="507"/>
      <c r="B267" s="250" t="s">
        <v>129</v>
      </c>
      <c r="C267" s="520"/>
      <c r="D267" s="521"/>
      <c r="E267" s="525"/>
      <c r="G267" s="661" t="s">
        <v>377</v>
      </c>
      <c r="H267" s="204"/>
      <c r="J267" s="432"/>
      <c r="K267" s="670">
        <f aca="true" t="shared" si="262" ref="K267:AK267">SUM(K268:K273)</f>
        <v>2</v>
      </c>
      <c r="L267" s="671">
        <f t="shared" si="262"/>
        <v>2</v>
      </c>
      <c r="M267" s="671">
        <f t="shared" si="262"/>
        <v>4</v>
      </c>
      <c r="N267" s="671">
        <f t="shared" si="262"/>
        <v>0</v>
      </c>
      <c r="O267" s="671">
        <f t="shared" si="262"/>
        <v>0</v>
      </c>
      <c r="P267" s="672">
        <f t="shared" si="262"/>
        <v>0</v>
      </c>
      <c r="Q267" s="670">
        <f t="shared" si="262"/>
        <v>29</v>
      </c>
      <c r="R267" s="671">
        <f t="shared" si="262"/>
        <v>29</v>
      </c>
      <c r="S267" s="671">
        <f t="shared" si="262"/>
        <v>58</v>
      </c>
      <c r="T267" s="671">
        <f t="shared" si="262"/>
        <v>106</v>
      </c>
      <c r="U267" s="671">
        <f t="shared" si="262"/>
        <v>85</v>
      </c>
      <c r="V267" s="672">
        <f t="shared" si="262"/>
        <v>191</v>
      </c>
      <c r="W267" s="670">
        <f t="shared" si="262"/>
        <v>22</v>
      </c>
      <c r="X267" s="671">
        <f t="shared" si="262"/>
        <v>29</v>
      </c>
      <c r="Y267" s="671">
        <f t="shared" si="262"/>
        <v>51</v>
      </c>
      <c r="Z267" s="671">
        <f t="shared" si="262"/>
        <v>0</v>
      </c>
      <c r="AA267" s="671">
        <f t="shared" si="262"/>
        <v>0</v>
      </c>
      <c r="AB267" s="672">
        <f t="shared" si="262"/>
        <v>0</v>
      </c>
      <c r="AC267" s="670">
        <f t="shared" si="262"/>
        <v>23</v>
      </c>
      <c r="AD267" s="671">
        <f t="shared" si="262"/>
        <v>23</v>
      </c>
      <c r="AE267" s="671">
        <f t="shared" si="262"/>
        <v>46</v>
      </c>
      <c r="AF267" s="671">
        <f t="shared" si="262"/>
        <v>0</v>
      </c>
      <c r="AG267" s="671">
        <f t="shared" si="262"/>
        <v>0</v>
      </c>
      <c r="AH267" s="672">
        <f t="shared" si="262"/>
        <v>0</v>
      </c>
      <c r="AI267" s="670">
        <f t="shared" si="262"/>
        <v>173</v>
      </c>
      <c r="AJ267" s="671">
        <f t="shared" si="262"/>
        <v>172</v>
      </c>
      <c r="AK267" s="672">
        <f t="shared" si="262"/>
        <v>345</v>
      </c>
      <c r="AL267" s="673"/>
    </row>
    <row r="268" spans="1:37" s="201" customFormat="1" ht="12.75">
      <c r="A268" s="507"/>
      <c r="B268" s="250"/>
      <c r="C268" s="520"/>
      <c r="D268" s="521"/>
      <c r="E268" s="525"/>
      <c r="F268" s="242"/>
      <c r="G268" s="242" t="s">
        <v>283</v>
      </c>
      <c r="H268" s="242"/>
      <c r="I268" s="242"/>
      <c r="J268" s="243"/>
      <c r="K268" s="581">
        <f>+K276+K283+K291+K298+K305</f>
        <v>2</v>
      </c>
      <c r="L268" s="582">
        <f>+L276+L283+L291+L298+L305</f>
        <v>2</v>
      </c>
      <c r="M268" s="582">
        <f aca="true" t="shared" si="263" ref="M268:M273">+K268+L268</f>
        <v>4</v>
      </c>
      <c r="N268" s="582"/>
      <c r="O268" s="582"/>
      <c r="P268" s="583">
        <f aca="true" t="shared" si="264" ref="P268:P273">+N268+O268</f>
        <v>0</v>
      </c>
      <c r="Q268" s="581">
        <f aca="true" t="shared" si="265" ref="Q268:R271">+Q276+Q283+Q291+Q298+Q305</f>
        <v>3</v>
      </c>
      <c r="R268" s="582">
        <f t="shared" si="265"/>
        <v>3</v>
      </c>
      <c r="S268" s="582">
        <f aca="true" t="shared" si="266" ref="S268:S273">+Q268+R268</f>
        <v>6</v>
      </c>
      <c r="T268" s="582">
        <f aca="true" t="shared" si="267" ref="T268:U271">+T276+T283+T291+T298+T305</f>
        <v>7</v>
      </c>
      <c r="U268" s="582">
        <f t="shared" si="267"/>
        <v>6</v>
      </c>
      <c r="V268" s="583">
        <f aca="true" t="shared" si="268" ref="V268:V273">+T268+U268</f>
        <v>13</v>
      </c>
      <c r="W268" s="581">
        <f aca="true" t="shared" si="269" ref="W268:X271">+W276+W283+W291+W298+W305</f>
        <v>3</v>
      </c>
      <c r="X268" s="582">
        <f t="shared" si="269"/>
        <v>4</v>
      </c>
      <c r="Y268" s="582">
        <f aca="true" t="shared" si="270" ref="Y268:Y273">+W268+X268</f>
        <v>7</v>
      </c>
      <c r="Z268" s="582"/>
      <c r="AA268" s="582"/>
      <c r="AB268" s="583">
        <f aca="true" t="shared" si="271" ref="AB268:AB273">+Z268+AA268</f>
        <v>0</v>
      </c>
      <c r="AC268" s="581">
        <f aca="true" t="shared" si="272" ref="AC268:AD271">+AC276+AC283+AC291+AC298+AC305</f>
        <v>2</v>
      </c>
      <c r="AD268" s="582">
        <f t="shared" si="272"/>
        <v>3</v>
      </c>
      <c r="AE268" s="582">
        <f aca="true" t="shared" si="273" ref="AE268:AE273">+AC268+AD268</f>
        <v>5</v>
      </c>
      <c r="AF268" s="582"/>
      <c r="AG268" s="582"/>
      <c r="AH268" s="583">
        <f aca="true" t="shared" si="274" ref="AH268:AH273">+AF268+AG268</f>
        <v>0</v>
      </c>
      <c r="AI268" s="581">
        <f aca="true" t="shared" si="275" ref="AI268:AJ271">+AI276+AI283+AI291+AI298+AI305</f>
        <v>13</v>
      </c>
      <c r="AJ268" s="582">
        <f t="shared" si="275"/>
        <v>17</v>
      </c>
      <c r="AK268" s="583">
        <f>+AI268+AJ268</f>
        <v>30</v>
      </c>
    </row>
    <row r="269" spans="1:37" s="201" customFormat="1" ht="12.75">
      <c r="A269" s="507"/>
      <c r="B269" s="250"/>
      <c r="C269" s="520"/>
      <c r="D269" s="521"/>
      <c r="E269" s="525"/>
      <c r="F269" s="242"/>
      <c r="G269" s="242" t="s">
        <v>285</v>
      </c>
      <c r="H269" s="242"/>
      <c r="I269" s="242"/>
      <c r="J269" s="243"/>
      <c r="K269" s="581"/>
      <c r="L269" s="582"/>
      <c r="M269" s="582">
        <f t="shared" si="263"/>
        <v>0</v>
      </c>
      <c r="N269" s="582"/>
      <c r="O269" s="582"/>
      <c r="P269" s="583">
        <f t="shared" si="264"/>
        <v>0</v>
      </c>
      <c r="Q269" s="581">
        <f t="shared" si="265"/>
        <v>5</v>
      </c>
      <c r="R269" s="582">
        <f t="shared" si="265"/>
        <v>5</v>
      </c>
      <c r="S269" s="582">
        <f t="shared" si="266"/>
        <v>10</v>
      </c>
      <c r="T269" s="582">
        <f t="shared" si="267"/>
        <v>41</v>
      </c>
      <c r="U269" s="582">
        <f t="shared" si="267"/>
        <v>30</v>
      </c>
      <c r="V269" s="583">
        <f t="shared" si="268"/>
        <v>71</v>
      </c>
      <c r="W269" s="581">
        <f t="shared" si="269"/>
        <v>5</v>
      </c>
      <c r="X269" s="582">
        <f t="shared" si="269"/>
        <v>4</v>
      </c>
      <c r="Y269" s="582">
        <f t="shared" si="270"/>
        <v>9</v>
      </c>
      <c r="Z269" s="582"/>
      <c r="AA269" s="582"/>
      <c r="AB269" s="583">
        <f t="shared" si="271"/>
        <v>0</v>
      </c>
      <c r="AC269" s="581">
        <f t="shared" si="272"/>
        <v>5</v>
      </c>
      <c r="AD269" s="582">
        <f t="shared" si="272"/>
        <v>4</v>
      </c>
      <c r="AE269" s="582">
        <f t="shared" si="273"/>
        <v>9</v>
      </c>
      <c r="AF269" s="582"/>
      <c r="AG269" s="582"/>
      <c r="AH269" s="583">
        <f t="shared" si="274"/>
        <v>0</v>
      </c>
      <c r="AI269" s="581">
        <f t="shared" si="275"/>
        <v>61</v>
      </c>
      <c r="AJ269" s="582">
        <f t="shared" si="275"/>
        <v>54</v>
      </c>
      <c r="AK269" s="583">
        <f>+AI269+AJ269</f>
        <v>115</v>
      </c>
    </row>
    <row r="270" spans="1:37" s="201" customFormat="1" ht="12.75">
      <c r="A270" s="507"/>
      <c r="B270" s="250"/>
      <c r="C270" s="520"/>
      <c r="D270" s="521"/>
      <c r="E270" s="525"/>
      <c r="F270" s="242"/>
      <c r="G270" s="242" t="s">
        <v>287</v>
      </c>
      <c r="H270" s="242"/>
      <c r="I270" s="242"/>
      <c r="J270" s="243"/>
      <c r="K270" s="581"/>
      <c r="L270" s="582"/>
      <c r="M270" s="582">
        <f t="shared" si="263"/>
        <v>0</v>
      </c>
      <c r="N270" s="582"/>
      <c r="O270" s="582"/>
      <c r="P270" s="583">
        <f t="shared" si="264"/>
        <v>0</v>
      </c>
      <c r="Q270" s="581">
        <f t="shared" si="265"/>
        <v>10</v>
      </c>
      <c r="R270" s="582">
        <f t="shared" si="265"/>
        <v>7</v>
      </c>
      <c r="S270" s="582">
        <f t="shared" si="266"/>
        <v>17</v>
      </c>
      <c r="T270" s="582">
        <f t="shared" si="267"/>
        <v>31</v>
      </c>
      <c r="U270" s="582">
        <f t="shared" si="267"/>
        <v>22</v>
      </c>
      <c r="V270" s="583">
        <f t="shared" si="268"/>
        <v>53</v>
      </c>
      <c r="W270" s="581">
        <f t="shared" si="269"/>
        <v>5</v>
      </c>
      <c r="X270" s="582">
        <f t="shared" si="269"/>
        <v>11</v>
      </c>
      <c r="Y270" s="582">
        <f t="shared" si="270"/>
        <v>16</v>
      </c>
      <c r="Z270" s="582"/>
      <c r="AA270" s="582"/>
      <c r="AB270" s="583">
        <f t="shared" si="271"/>
        <v>0</v>
      </c>
      <c r="AC270" s="581">
        <f t="shared" si="272"/>
        <v>8</v>
      </c>
      <c r="AD270" s="582">
        <f t="shared" si="272"/>
        <v>5</v>
      </c>
      <c r="AE270" s="582">
        <f t="shared" si="273"/>
        <v>13</v>
      </c>
      <c r="AF270" s="582"/>
      <c r="AG270" s="582"/>
      <c r="AH270" s="583">
        <f t="shared" si="274"/>
        <v>0</v>
      </c>
      <c r="AI270" s="581">
        <f t="shared" si="275"/>
        <v>47</v>
      </c>
      <c r="AJ270" s="582">
        <f t="shared" si="275"/>
        <v>43</v>
      </c>
      <c r="AK270" s="583">
        <f>+AI270+AJ270</f>
        <v>90</v>
      </c>
    </row>
    <row r="271" spans="1:37" s="201" customFormat="1" ht="12.75">
      <c r="A271" s="507"/>
      <c r="B271" s="250"/>
      <c r="C271" s="520"/>
      <c r="D271" s="521"/>
      <c r="E271" s="525"/>
      <c r="F271" s="242"/>
      <c r="G271" s="242" t="s">
        <v>288</v>
      </c>
      <c r="H271" s="242"/>
      <c r="I271" s="242"/>
      <c r="J271" s="243"/>
      <c r="K271" s="581"/>
      <c r="L271" s="582"/>
      <c r="M271" s="582">
        <f t="shared" si="263"/>
        <v>0</v>
      </c>
      <c r="N271" s="582"/>
      <c r="O271" s="582"/>
      <c r="P271" s="583">
        <f t="shared" si="264"/>
        <v>0</v>
      </c>
      <c r="Q271" s="581">
        <f t="shared" si="265"/>
        <v>8</v>
      </c>
      <c r="R271" s="582">
        <f t="shared" si="265"/>
        <v>10</v>
      </c>
      <c r="S271" s="582">
        <f t="shared" si="266"/>
        <v>18</v>
      </c>
      <c r="T271" s="582">
        <f t="shared" si="267"/>
        <v>16</v>
      </c>
      <c r="U271" s="582">
        <f t="shared" si="267"/>
        <v>20</v>
      </c>
      <c r="V271" s="583">
        <f t="shared" si="268"/>
        <v>36</v>
      </c>
      <c r="W271" s="581">
        <f t="shared" si="269"/>
        <v>6</v>
      </c>
      <c r="X271" s="582">
        <f t="shared" si="269"/>
        <v>8</v>
      </c>
      <c r="Y271" s="582">
        <f t="shared" si="270"/>
        <v>14</v>
      </c>
      <c r="Z271" s="582"/>
      <c r="AA271" s="582"/>
      <c r="AB271" s="583">
        <f t="shared" si="271"/>
        <v>0</v>
      </c>
      <c r="AC271" s="581">
        <f t="shared" si="272"/>
        <v>5</v>
      </c>
      <c r="AD271" s="582">
        <f t="shared" si="272"/>
        <v>7</v>
      </c>
      <c r="AE271" s="582">
        <f t="shared" si="273"/>
        <v>12</v>
      </c>
      <c r="AF271" s="582"/>
      <c r="AG271" s="582"/>
      <c r="AH271" s="583">
        <f t="shared" si="274"/>
        <v>0</v>
      </c>
      <c r="AI271" s="581">
        <f>+AI279+AI286+AI294+AI301+AI308</f>
        <v>32</v>
      </c>
      <c r="AJ271" s="582">
        <f t="shared" si="275"/>
        <v>42</v>
      </c>
      <c r="AK271" s="583">
        <f>+AI271+AJ271</f>
        <v>74</v>
      </c>
    </row>
    <row r="272" spans="1:37" s="201" customFormat="1" ht="12.75">
      <c r="A272" s="507"/>
      <c r="B272" s="250"/>
      <c r="C272" s="520"/>
      <c r="D272" s="521"/>
      <c r="E272" s="525"/>
      <c r="F272" s="242"/>
      <c r="G272" s="242" t="s">
        <v>289</v>
      </c>
      <c r="H272" s="242"/>
      <c r="I272" s="242"/>
      <c r="J272" s="243"/>
      <c r="K272" s="581"/>
      <c r="L272" s="582"/>
      <c r="M272" s="582">
        <f t="shared" si="263"/>
        <v>0</v>
      </c>
      <c r="N272" s="582"/>
      <c r="O272" s="582"/>
      <c r="P272" s="583">
        <f t="shared" si="264"/>
        <v>0</v>
      </c>
      <c r="Q272" s="581">
        <f>Q280+Q287+Q295+Q302+Q309</f>
        <v>3</v>
      </c>
      <c r="R272" s="582">
        <f>R280+R286+R295+R302+R309</f>
        <v>4</v>
      </c>
      <c r="S272" s="582">
        <f t="shared" si="266"/>
        <v>7</v>
      </c>
      <c r="T272" s="582">
        <f>T280+T287+T295+T302+T309</f>
        <v>11</v>
      </c>
      <c r="U272" s="582">
        <f>U280+U287+U295+U302+U309</f>
        <v>6</v>
      </c>
      <c r="V272" s="583">
        <f t="shared" si="268"/>
        <v>17</v>
      </c>
      <c r="W272" s="581">
        <f>W280+W287+W295+W302+W309</f>
        <v>3</v>
      </c>
      <c r="X272" s="582">
        <f>X280+X286+X295+X302+X309</f>
        <v>2</v>
      </c>
      <c r="Y272" s="582">
        <f t="shared" si="270"/>
        <v>5</v>
      </c>
      <c r="Z272" s="582"/>
      <c r="AA272" s="582"/>
      <c r="AB272" s="583">
        <f t="shared" si="271"/>
        <v>0</v>
      </c>
      <c r="AC272" s="581">
        <f>AC280+AC287+AC295+AC302+AC309</f>
        <v>3</v>
      </c>
      <c r="AD272" s="582">
        <f>AD280+AD286+AD295+AD302+AD309</f>
        <v>4</v>
      </c>
      <c r="AE272" s="582">
        <f t="shared" si="273"/>
        <v>7</v>
      </c>
      <c r="AF272" s="582"/>
      <c r="AG272" s="582"/>
      <c r="AH272" s="583">
        <f t="shared" si="274"/>
        <v>0</v>
      </c>
      <c r="AI272" s="674">
        <f>AI280+AI287+AI295+AI302+AI309</f>
        <v>19</v>
      </c>
      <c r="AJ272" s="542">
        <f>AJ280+AJ287+AJ295+AJ302+AJ309</f>
        <v>14</v>
      </c>
      <c r="AK272" s="583">
        <f>AI272+AJ272</f>
        <v>33</v>
      </c>
    </row>
    <row r="273" spans="1:37" s="201" customFormat="1" ht="12.75">
      <c r="A273" s="507"/>
      <c r="B273" s="250"/>
      <c r="C273" s="520"/>
      <c r="D273" s="521"/>
      <c r="E273" s="525"/>
      <c r="F273" s="360"/>
      <c r="G273" s="242" t="s">
        <v>290</v>
      </c>
      <c r="H273" s="666"/>
      <c r="I273" s="242"/>
      <c r="J273" s="243"/>
      <c r="K273" s="581"/>
      <c r="L273" s="582"/>
      <c r="M273" s="582">
        <f t="shared" si="263"/>
        <v>0</v>
      </c>
      <c r="N273" s="582"/>
      <c r="O273" s="582"/>
      <c r="P273" s="583">
        <f t="shared" si="264"/>
        <v>0</v>
      </c>
      <c r="Q273" s="581">
        <f>+Q281+Q288+Q296+Q303+Q310</f>
        <v>0</v>
      </c>
      <c r="R273" s="582">
        <f>+R281+R288+R296+R303+R310</f>
        <v>0</v>
      </c>
      <c r="S273" s="582">
        <f t="shared" si="266"/>
        <v>0</v>
      </c>
      <c r="T273" s="582">
        <f>+T281+T288+T296+T303+T310</f>
        <v>0</v>
      </c>
      <c r="U273" s="582">
        <f>+U281+U288+U296+U303+U310</f>
        <v>1</v>
      </c>
      <c r="V273" s="583">
        <f t="shared" si="268"/>
        <v>1</v>
      </c>
      <c r="W273" s="581">
        <f>+W281+W288+W296+W303+W310</f>
        <v>0</v>
      </c>
      <c r="X273" s="582">
        <f>+X281+X288+X296+X303+X310</f>
        <v>0</v>
      </c>
      <c r="Y273" s="582">
        <f t="shared" si="270"/>
        <v>0</v>
      </c>
      <c r="Z273" s="582"/>
      <c r="AA273" s="582"/>
      <c r="AB273" s="583">
        <f t="shared" si="271"/>
        <v>0</v>
      </c>
      <c r="AC273" s="581">
        <f>+AC281+AC288+AC296+AC303+AC310</f>
        <v>0</v>
      </c>
      <c r="AD273" s="582">
        <f>+AD281+AD288+AD296+AD303+AD310</f>
        <v>0</v>
      </c>
      <c r="AE273" s="582">
        <f t="shared" si="273"/>
        <v>0</v>
      </c>
      <c r="AF273" s="582"/>
      <c r="AG273" s="582"/>
      <c r="AH273" s="583">
        <f t="shared" si="274"/>
        <v>0</v>
      </c>
      <c r="AI273" s="581">
        <f>+AI281+AI288+AI296+AI303+AI310</f>
        <v>1</v>
      </c>
      <c r="AJ273" s="582">
        <f>+AJ281+AJ288+AJ296+AJ303+AJ310</f>
        <v>2</v>
      </c>
      <c r="AK273" s="583">
        <f>+AI273+AJ273</f>
        <v>3</v>
      </c>
    </row>
    <row r="274" spans="1:37" s="201" customFormat="1" ht="12.75">
      <c r="A274" s="507"/>
      <c r="B274" s="250"/>
      <c r="C274" s="520"/>
      <c r="D274" s="521"/>
      <c r="E274" s="525"/>
      <c r="F274" s="531"/>
      <c r="G274" s="242" t="s">
        <v>14</v>
      </c>
      <c r="H274" s="360" t="s">
        <v>378</v>
      </c>
      <c r="I274" s="360"/>
      <c r="J274" s="235"/>
      <c r="K274" s="562">
        <f aca="true" t="shared" si="276" ref="K274:AK274">+K275+K282</f>
        <v>14</v>
      </c>
      <c r="L274" s="563">
        <f t="shared" si="276"/>
        <v>17</v>
      </c>
      <c r="M274" s="563">
        <f t="shared" si="276"/>
        <v>31</v>
      </c>
      <c r="N274" s="563">
        <f t="shared" si="276"/>
        <v>17</v>
      </c>
      <c r="O274" s="563">
        <f t="shared" si="276"/>
        <v>22</v>
      </c>
      <c r="P274" s="565">
        <f t="shared" si="276"/>
        <v>91</v>
      </c>
      <c r="Q274" s="562">
        <f t="shared" si="276"/>
        <v>21</v>
      </c>
      <c r="R274" s="563">
        <f t="shared" si="276"/>
        <v>18</v>
      </c>
      <c r="S274" s="563">
        <f t="shared" si="276"/>
        <v>39</v>
      </c>
      <c r="T274" s="563">
        <f t="shared" si="276"/>
        <v>64</v>
      </c>
      <c r="U274" s="563">
        <f t="shared" si="276"/>
        <v>61</v>
      </c>
      <c r="V274" s="565">
        <f t="shared" si="276"/>
        <v>125</v>
      </c>
      <c r="W274" s="562">
        <f t="shared" si="276"/>
        <v>13</v>
      </c>
      <c r="X274" s="563">
        <f t="shared" si="276"/>
        <v>18</v>
      </c>
      <c r="Y274" s="563">
        <f t="shared" si="276"/>
        <v>31</v>
      </c>
      <c r="Z274" s="563">
        <f t="shared" si="276"/>
        <v>67</v>
      </c>
      <c r="AA274" s="563">
        <f t="shared" si="276"/>
        <v>71</v>
      </c>
      <c r="AB274" s="565">
        <f t="shared" si="276"/>
        <v>138</v>
      </c>
      <c r="AC274" s="562">
        <f t="shared" si="276"/>
        <v>11</v>
      </c>
      <c r="AD274" s="563">
        <f t="shared" si="276"/>
        <v>17</v>
      </c>
      <c r="AE274" s="563">
        <f t="shared" si="276"/>
        <v>28</v>
      </c>
      <c r="AF274" s="563">
        <f t="shared" si="276"/>
        <v>103</v>
      </c>
      <c r="AG274" s="563">
        <f t="shared" si="276"/>
        <v>118</v>
      </c>
      <c r="AH274" s="565">
        <f t="shared" si="276"/>
        <v>221</v>
      </c>
      <c r="AI274" s="562">
        <f t="shared" si="276"/>
        <v>103</v>
      </c>
      <c r="AJ274" s="563">
        <f t="shared" si="276"/>
        <v>117</v>
      </c>
      <c r="AK274" s="565">
        <f t="shared" si="276"/>
        <v>220</v>
      </c>
    </row>
    <row r="275" spans="1:37" s="201" customFormat="1" ht="12.75">
      <c r="A275" s="507"/>
      <c r="B275" s="250"/>
      <c r="C275" s="521"/>
      <c r="E275" s="518"/>
      <c r="F275" s="242"/>
      <c r="H275" s="232" t="s">
        <v>241</v>
      </c>
      <c r="I275" s="360" t="s">
        <v>379</v>
      </c>
      <c r="J275" s="243"/>
      <c r="K275" s="541">
        <f aca="true" t="shared" si="277" ref="K275:AK275">SUM(K276:K281)</f>
        <v>7</v>
      </c>
      <c r="L275" s="542">
        <f t="shared" si="277"/>
        <v>7</v>
      </c>
      <c r="M275" s="542">
        <f t="shared" si="277"/>
        <v>14</v>
      </c>
      <c r="N275" s="675"/>
      <c r="O275" s="542"/>
      <c r="P275" s="543">
        <f t="shared" si="277"/>
        <v>52</v>
      </c>
      <c r="Q275" s="541">
        <f t="shared" si="277"/>
        <v>13</v>
      </c>
      <c r="R275" s="542">
        <f t="shared" si="277"/>
        <v>10</v>
      </c>
      <c r="S275" s="542">
        <f t="shared" si="277"/>
        <v>23</v>
      </c>
      <c r="T275" s="675">
        <f t="shared" si="277"/>
        <v>42</v>
      </c>
      <c r="U275" s="542">
        <f t="shared" si="277"/>
        <v>33</v>
      </c>
      <c r="V275" s="543">
        <f t="shared" si="277"/>
        <v>75</v>
      </c>
      <c r="W275" s="541">
        <f t="shared" si="277"/>
        <v>7</v>
      </c>
      <c r="X275" s="542">
        <f t="shared" si="277"/>
        <v>10</v>
      </c>
      <c r="Y275" s="542">
        <f t="shared" si="277"/>
        <v>17</v>
      </c>
      <c r="Z275" s="675">
        <f t="shared" si="277"/>
        <v>43</v>
      </c>
      <c r="AA275" s="542">
        <f t="shared" si="277"/>
        <v>38</v>
      </c>
      <c r="AB275" s="543">
        <f t="shared" si="277"/>
        <v>81</v>
      </c>
      <c r="AC275" s="541">
        <f t="shared" si="277"/>
        <v>5</v>
      </c>
      <c r="AD275" s="542">
        <f t="shared" si="277"/>
        <v>7</v>
      </c>
      <c r="AE275" s="542">
        <f t="shared" si="277"/>
        <v>12</v>
      </c>
      <c r="AF275" s="675">
        <f t="shared" si="277"/>
        <v>73</v>
      </c>
      <c r="AG275" s="542">
        <f t="shared" si="277"/>
        <v>77</v>
      </c>
      <c r="AH275" s="543">
        <f t="shared" si="277"/>
        <v>150</v>
      </c>
      <c r="AI275" s="541">
        <f t="shared" si="277"/>
        <v>59</v>
      </c>
      <c r="AJ275" s="542">
        <f t="shared" si="277"/>
        <v>59</v>
      </c>
      <c r="AK275" s="543">
        <f t="shared" si="277"/>
        <v>118</v>
      </c>
    </row>
    <row r="276" spans="1:37" s="201" customFormat="1" ht="12.75">
      <c r="A276" s="507"/>
      <c r="B276" s="250"/>
      <c r="C276" s="521"/>
      <c r="D276" s="520"/>
      <c r="E276" s="676"/>
      <c r="F276" s="242"/>
      <c r="G276" s="242"/>
      <c r="H276" s="242"/>
      <c r="I276" s="242" t="s">
        <v>283</v>
      </c>
      <c r="J276" s="243"/>
      <c r="K276" s="677">
        <v>0</v>
      </c>
      <c r="L276" s="677">
        <v>2</v>
      </c>
      <c r="M276" s="538">
        <f aca="true" t="shared" si="278" ref="M276:M281">+K276+L276</f>
        <v>2</v>
      </c>
      <c r="N276" s="677">
        <v>2</v>
      </c>
      <c r="O276" s="677">
        <v>4</v>
      </c>
      <c r="P276" s="540">
        <f aca="true" t="shared" si="279" ref="P276:P281">+N276+O276</f>
        <v>6</v>
      </c>
      <c r="Q276" s="677">
        <v>2</v>
      </c>
      <c r="R276" s="677">
        <v>1</v>
      </c>
      <c r="S276" s="538">
        <f aca="true" t="shared" si="280" ref="S276:S281">+Q276+R276</f>
        <v>3</v>
      </c>
      <c r="T276" s="677">
        <v>4</v>
      </c>
      <c r="U276" s="677">
        <v>6</v>
      </c>
      <c r="V276" s="540">
        <f aca="true" t="shared" si="281" ref="V276:V281">+T276+U276</f>
        <v>10</v>
      </c>
      <c r="W276" s="677">
        <v>1</v>
      </c>
      <c r="X276" s="677">
        <v>1</v>
      </c>
      <c r="Y276" s="538">
        <f aca="true" t="shared" si="282" ref="Y276:Y281">+W276+X276</f>
        <v>2</v>
      </c>
      <c r="Z276" s="677">
        <v>6</v>
      </c>
      <c r="AA276" s="677">
        <v>5</v>
      </c>
      <c r="AB276" s="540">
        <f aca="true" t="shared" si="283" ref="AB276:AB281">+Z276+AA276</f>
        <v>11</v>
      </c>
      <c r="AC276" s="677">
        <v>1</v>
      </c>
      <c r="AD276" s="677">
        <v>1</v>
      </c>
      <c r="AE276" s="538">
        <f aca="true" t="shared" si="284" ref="AE276:AE281">+AC276+AD276</f>
        <v>2</v>
      </c>
      <c r="AF276" s="677">
        <v>16</v>
      </c>
      <c r="AG276" s="677">
        <v>20</v>
      </c>
      <c r="AH276" s="540">
        <f aca="true" t="shared" si="285" ref="AH276:AH281">+AF276+AG276</f>
        <v>36</v>
      </c>
      <c r="AI276" s="541">
        <f aca="true" t="shared" si="286" ref="AI276:AK281">+K276+N276+Q276+W276+AC276</f>
        <v>6</v>
      </c>
      <c r="AJ276" s="542">
        <f t="shared" si="286"/>
        <v>9</v>
      </c>
      <c r="AK276" s="543">
        <f t="shared" si="286"/>
        <v>15</v>
      </c>
    </row>
    <row r="277" spans="1:37" s="201" customFormat="1" ht="12.75">
      <c r="A277" s="507"/>
      <c r="B277" s="250"/>
      <c r="C277" s="521"/>
      <c r="D277" s="520"/>
      <c r="E277" s="676"/>
      <c r="F277" s="242"/>
      <c r="G277" s="242"/>
      <c r="H277" s="242"/>
      <c r="I277" s="242" t="s">
        <v>285</v>
      </c>
      <c r="J277" s="243"/>
      <c r="K277" s="677">
        <v>2</v>
      </c>
      <c r="L277" s="677">
        <v>1</v>
      </c>
      <c r="M277" s="538">
        <f t="shared" si="278"/>
        <v>3</v>
      </c>
      <c r="N277" s="677">
        <v>20</v>
      </c>
      <c r="O277" s="677">
        <v>20</v>
      </c>
      <c r="P277" s="540">
        <f t="shared" si="279"/>
        <v>40</v>
      </c>
      <c r="Q277" s="677">
        <v>3</v>
      </c>
      <c r="R277" s="677">
        <v>1</v>
      </c>
      <c r="S277" s="538">
        <f t="shared" si="280"/>
        <v>4</v>
      </c>
      <c r="T277" s="677">
        <v>20</v>
      </c>
      <c r="U277" s="677">
        <v>14</v>
      </c>
      <c r="V277" s="540">
        <f t="shared" si="281"/>
        <v>34</v>
      </c>
      <c r="W277" s="677">
        <v>2</v>
      </c>
      <c r="X277" s="677">
        <v>1</v>
      </c>
      <c r="Y277" s="538">
        <f t="shared" si="282"/>
        <v>3</v>
      </c>
      <c r="Z277" s="677">
        <v>15</v>
      </c>
      <c r="AA277" s="677">
        <v>11</v>
      </c>
      <c r="AB277" s="540">
        <f t="shared" si="283"/>
        <v>26</v>
      </c>
      <c r="AC277" s="677">
        <v>0</v>
      </c>
      <c r="AD277" s="677">
        <v>1</v>
      </c>
      <c r="AE277" s="538">
        <f t="shared" si="284"/>
        <v>1</v>
      </c>
      <c r="AF277" s="677">
        <v>13</v>
      </c>
      <c r="AG277" s="677">
        <v>10</v>
      </c>
      <c r="AH277" s="540">
        <f t="shared" si="285"/>
        <v>23</v>
      </c>
      <c r="AI277" s="541">
        <f>+K277+N277+Q277+W277+AC277</f>
        <v>27</v>
      </c>
      <c r="AJ277" s="542">
        <f>+L277+O277+R277+X277+AD277</f>
        <v>24</v>
      </c>
      <c r="AK277" s="543">
        <f>+M277+P277+S277+Y277+AE277</f>
        <v>51</v>
      </c>
    </row>
    <row r="278" spans="1:37" s="201" customFormat="1" ht="12.75">
      <c r="A278" s="507"/>
      <c r="B278" s="250"/>
      <c r="C278" s="521"/>
      <c r="D278" s="520"/>
      <c r="E278" s="676"/>
      <c r="F278" s="242"/>
      <c r="G278" s="242"/>
      <c r="H278" s="242"/>
      <c r="I278" s="242" t="s">
        <v>287</v>
      </c>
      <c r="J278" s="243"/>
      <c r="K278" s="677">
        <v>1</v>
      </c>
      <c r="L278" s="677">
        <v>1</v>
      </c>
      <c r="M278" s="538">
        <f t="shared" si="278"/>
        <v>2</v>
      </c>
      <c r="N278" s="677">
        <v>4</v>
      </c>
      <c r="O278" s="677">
        <v>0</v>
      </c>
      <c r="P278" s="540">
        <f t="shared" si="279"/>
        <v>4</v>
      </c>
      <c r="Q278" s="677">
        <v>4</v>
      </c>
      <c r="R278" s="677">
        <v>4</v>
      </c>
      <c r="S278" s="538">
        <f t="shared" si="280"/>
        <v>8</v>
      </c>
      <c r="T278" s="677">
        <v>9</v>
      </c>
      <c r="U278" s="677">
        <v>5</v>
      </c>
      <c r="V278" s="540">
        <f t="shared" si="281"/>
        <v>14</v>
      </c>
      <c r="W278" s="677">
        <v>2</v>
      </c>
      <c r="X278" s="677">
        <v>3</v>
      </c>
      <c r="Y278" s="538">
        <f t="shared" si="282"/>
        <v>5</v>
      </c>
      <c r="Z278" s="677">
        <v>11</v>
      </c>
      <c r="AA278" s="677">
        <v>8</v>
      </c>
      <c r="AB278" s="540">
        <f t="shared" si="283"/>
        <v>19</v>
      </c>
      <c r="AC278" s="677">
        <v>2</v>
      </c>
      <c r="AD278" s="677">
        <v>2</v>
      </c>
      <c r="AE278" s="538">
        <f t="shared" si="284"/>
        <v>4</v>
      </c>
      <c r="AF278" s="677">
        <v>13</v>
      </c>
      <c r="AG278" s="677">
        <v>11</v>
      </c>
      <c r="AH278" s="540">
        <f t="shared" si="285"/>
        <v>24</v>
      </c>
      <c r="AI278" s="541">
        <f t="shared" si="286"/>
        <v>13</v>
      </c>
      <c r="AJ278" s="542">
        <f t="shared" si="286"/>
        <v>10</v>
      </c>
      <c r="AK278" s="543">
        <f t="shared" si="286"/>
        <v>23</v>
      </c>
    </row>
    <row r="279" spans="1:37" s="201" customFormat="1" ht="12.75">
      <c r="A279" s="507"/>
      <c r="B279" s="250"/>
      <c r="C279" s="521"/>
      <c r="D279" s="520"/>
      <c r="E279" s="676"/>
      <c r="F279" s="256"/>
      <c r="G279" s="256"/>
      <c r="H279" s="256"/>
      <c r="I279" s="242" t="s">
        <v>288</v>
      </c>
      <c r="J279" s="263"/>
      <c r="K279" s="677">
        <v>1</v>
      </c>
      <c r="L279" s="677">
        <v>2</v>
      </c>
      <c r="M279" s="578">
        <f t="shared" si="278"/>
        <v>3</v>
      </c>
      <c r="N279" s="677">
        <v>0</v>
      </c>
      <c r="O279" s="677">
        <v>1</v>
      </c>
      <c r="P279" s="580">
        <f t="shared" si="279"/>
        <v>1</v>
      </c>
      <c r="Q279" s="677">
        <v>3</v>
      </c>
      <c r="R279" s="677">
        <v>3</v>
      </c>
      <c r="S279" s="578">
        <f t="shared" si="280"/>
        <v>6</v>
      </c>
      <c r="T279" s="677">
        <v>4</v>
      </c>
      <c r="U279" s="677">
        <v>6</v>
      </c>
      <c r="V279" s="580">
        <f t="shared" si="281"/>
        <v>10</v>
      </c>
      <c r="W279" s="677">
        <v>1</v>
      </c>
      <c r="X279" s="677">
        <v>4</v>
      </c>
      <c r="Y279" s="578">
        <f t="shared" si="282"/>
        <v>5</v>
      </c>
      <c r="Z279" s="677">
        <v>5</v>
      </c>
      <c r="AA279" s="677">
        <v>10</v>
      </c>
      <c r="AB279" s="580">
        <f t="shared" si="283"/>
        <v>15</v>
      </c>
      <c r="AC279" s="677">
        <v>1</v>
      </c>
      <c r="AD279" s="677">
        <v>2</v>
      </c>
      <c r="AE279" s="578">
        <f t="shared" si="284"/>
        <v>3</v>
      </c>
      <c r="AF279" s="677">
        <v>14</v>
      </c>
      <c r="AG279" s="677">
        <v>27</v>
      </c>
      <c r="AH279" s="580">
        <f t="shared" si="285"/>
        <v>41</v>
      </c>
      <c r="AI279" s="581">
        <f>+K279+N279+Q279+W279+AC279</f>
        <v>6</v>
      </c>
      <c r="AJ279" s="582">
        <f t="shared" si="286"/>
        <v>12</v>
      </c>
      <c r="AK279" s="583">
        <f t="shared" si="286"/>
        <v>18</v>
      </c>
    </row>
    <row r="280" spans="1:37" s="201" customFormat="1" ht="12.75">
      <c r="A280" s="507"/>
      <c r="B280" s="250"/>
      <c r="C280" s="521"/>
      <c r="D280" s="520"/>
      <c r="E280" s="676"/>
      <c r="F280" s="256"/>
      <c r="G280" s="256"/>
      <c r="H280" s="256"/>
      <c r="I280" s="242" t="s">
        <v>289</v>
      </c>
      <c r="J280" s="263"/>
      <c r="K280" s="677">
        <v>3</v>
      </c>
      <c r="L280" s="677">
        <v>1</v>
      </c>
      <c r="M280" s="578">
        <f t="shared" si="278"/>
        <v>4</v>
      </c>
      <c r="N280" s="677">
        <v>1</v>
      </c>
      <c r="O280" s="677">
        <v>0</v>
      </c>
      <c r="P280" s="580">
        <f t="shared" si="279"/>
        <v>1</v>
      </c>
      <c r="Q280" s="677">
        <v>1</v>
      </c>
      <c r="R280" s="677">
        <v>1</v>
      </c>
      <c r="S280" s="578">
        <f t="shared" si="280"/>
        <v>2</v>
      </c>
      <c r="T280" s="677">
        <v>5</v>
      </c>
      <c r="U280" s="677">
        <v>2</v>
      </c>
      <c r="V280" s="580">
        <f t="shared" si="281"/>
        <v>7</v>
      </c>
      <c r="W280" s="677">
        <v>1</v>
      </c>
      <c r="X280" s="677">
        <v>1</v>
      </c>
      <c r="Y280" s="578">
        <f t="shared" si="282"/>
        <v>2</v>
      </c>
      <c r="Z280" s="677">
        <v>6</v>
      </c>
      <c r="AA280" s="677">
        <v>4</v>
      </c>
      <c r="AB280" s="580">
        <f t="shared" si="283"/>
        <v>10</v>
      </c>
      <c r="AC280" s="677">
        <v>1</v>
      </c>
      <c r="AD280" s="677">
        <v>1</v>
      </c>
      <c r="AE280" s="578">
        <f t="shared" si="284"/>
        <v>2</v>
      </c>
      <c r="AF280" s="677">
        <v>17</v>
      </c>
      <c r="AG280" s="677">
        <v>9</v>
      </c>
      <c r="AH280" s="580">
        <f t="shared" si="285"/>
        <v>26</v>
      </c>
      <c r="AI280" s="581">
        <f>+K280+N280+Q280+W280+AC280</f>
        <v>7</v>
      </c>
      <c r="AJ280" s="582">
        <f>+L280+O280+R280+X280+AD280</f>
        <v>4</v>
      </c>
      <c r="AK280" s="583">
        <f>+M280+P280+S280+Y280+AE280</f>
        <v>11</v>
      </c>
    </row>
    <row r="281" spans="1:37" s="201" customFormat="1" ht="12.75">
      <c r="A281" s="507"/>
      <c r="B281" s="250"/>
      <c r="C281" s="521"/>
      <c r="D281" s="520"/>
      <c r="E281" s="676"/>
      <c r="F281" s="360"/>
      <c r="G281" s="666"/>
      <c r="H281" s="666"/>
      <c r="I281" s="242" t="s">
        <v>290</v>
      </c>
      <c r="J281" s="243"/>
      <c r="K281" s="677">
        <v>0</v>
      </c>
      <c r="L281" s="677">
        <v>0</v>
      </c>
      <c r="M281" s="538">
        <f t="shared" si="278"/>
        <v>0</v>
      </c>
      <c r="N281" s="677">
        <v>0</v>
      </c>
      <c r="O281" s="677">
        <v>0</v>
      </c>
      <c r="P281" s="540">
        <f t="shared" si="279"/>
        <v>0</v>
      </c>
      <c r="Q281" s="677">
        <v>0</v>
      </c>
      <c r="R281" s="677">
        <v>0</v>
      </c>
      <c r="S281" s="538">
        <f t="shared" si="280"/>
        <v>0</v>
      </c>
      <c r="T281" s="677">
        <v>0</v>
      </c>
      <c r="U281" s="677">
        <v>0</v>
      </c>
      <c r="V281" s="540">
        <f t="shared" si="281"/>
        <v>0</v>
      </c>
      <c r="W281" s="677">
        <v>0</v>
      </c>
      <c r="X281" s="677">
        <v>0</v>
      </c>
      <c r="Y281" s="538">
        <f t="shared" si="282"/>
        <v>0</v>
      </c>
      <c r="Z281" s="677">
        <v>0</v>
      </c>
      <c r="AA281" s="677">
        <v>0</v>
      </c>
      <c r="AB281" s="540">
        <f t="shared" si="283"/>
        <v>0</v>
      </c>
      <c r="AC281" s="677">
        <v>0</v>
      </c>
      <c r="AD281" s="677">
        <v>0</v>
      </c>
      <c r="AE281" s="538">
        <f t="shared" si="284"/>
        <v>0</v>
      </c>
      <c r="AF281" s="677">
        <v>0</v>
      </c>
      <c r="AG281" s="677">
        <v>0</v>
      </c>
      <c r="AH281" s="540">
        <f t="shared" si="285"/>
        <v>0</v>
      </c>
      <c r="AI281" s="541">
        <f t="shared" si="286"/>
        <v>0</v>
      </c>
      <c r="AJ281" s="542">
        <f t="shared" si="286"/>
        <v>0</v>
      </c>
      <c r="AK281" s="543">
        <f t="shared" si="286"/>
        <v>0</v>
      </c>
    </row>
    <row r="282" spans="1:37" s="201" customFormat="1" ht="12.75">
      <c r="A282" s="507"/>
      <c r="B282" s="250"/>
      <c r="C282" s="521"/>
      <c r="D282" s="520"/>
      <c r="E282" s="676"/>
      <c r="F282" s="360"/>
      <c r="G282" s="678"/>
      <c r="H282" s="679" t="s">
        <v>241</v>
      </c>
      <c r="I282" s="360" t="s">
        <v>380</v>
      </c>
      <c r="J282" s="243"/>
      <c r="K282" s="541">
        <f aca="true" t="shared" si="287" ref="K282:AK282">SUM(K283:K288)</f>
        <v>7</v>
      </c>
      <c r="L282" s="542">
        <f t="shared" si="287"/>
        <v>10</v>
      </c>
      <c r="M282" s="542">
        <f t="shared" si="287"/>
        <v>17</v>
      </c>
      <c r="N282" s="675">
        <f t="shared" si="287"/>
        <v>17</v>
      </c>
      <c r="O282" s="542">
        <f t="shared" si="287"/>
        <v>22</v>
      </c>
      <c r="P282" s="543">
        <f t="shared" si="287"/>
        <v>39</v>
      </c>
      <c r="Q282" s="541">
        <f t="shared" si="287"/>
        <v>8</v>
      </c>
      <c r="R282" s="542">
        <f t="shared" si="287"/>
        <v>8</v>
      </c>
      <c r="S282" s="542">
        <f t="shared" si="287"/>
        <v>16</v>
      </c>
      <c r="T282" s="675">
        <f t="shared" si="287"/>
        <v>22</v>
      </c>
      <c r="U282" s="542">
        <f t="shared" si="287"/>
        <v>28</v>
      </c>
      <c r="V282" s="543">
        <f t="shared" si="287"/>
        <v>50</v>
      </c>
      <c r="W282" s="541">
        <f t="shared" si="287"/>
        <v>6</v>
      </c>
      <c r="X282" s="542">
        <f t="shared" si="287"/>
        <v>8</v>
      </c>
      <c r="Y282" s="542">
        <f t="shared" si="287"/>
        <v>14</v>
      </c>
      <c r="Z282" s="675">
        <f t="shared" si="287"/>
        <v>24</v>
      </c>
      <c r="AA282" s="542">
        <f t="shared" si="287"/>
        <v>33</v>
      </c>
      <c r="AB282" s="543">
        <f t="shared" si="287"/>
        <v>57</v>
      </c>
      <c r="AC282" s="541">
        <f t="shared" si="287"/>
        <v>6</v>
      </c>
      <c r="AD282" s="542">
        <f t="shared" si="287"/>
        <v>10</v>
      </c>
      <c r="AE282" s="542">
        <f t="shared" si="287"/>
        <v>16</v>
      </c>
      <c r="AF282" s="675">
        <f t="shared" si="287"/>
        <v>30</v>
      </c>
      <c r="AG282" s="542">
        <f t="shared" si="287"/>
        <v>41</v>
      </c>
      <c r="AH282" s="543">
        <f t="shared" si="287"/>
        <v>71</v>
      </c>
      <c r="AI282" s="541">
        <f t="shared" si="287"/>
        <v>44</v>
      </c>
      <c r="AJ282" s="542">
        <f t="shared" si="287"/>
        <v>58</v>
      </c>
      <c r="AK282" s="543">
        <f t="shared" si="287"/>
        <v>102</v>
      </c>
    </row>
    <row r="283" spans="1:37" s="201" customFormat="1" ht="12.75">
      <c r="A283" s="507"/>
      <c r="B283" s="250"/>
      <c r="C283" s="521"/>
      <c r="D283" s="520"/>
      <c r="E283" s="676"/>
      <c r="F283" s="360"/>
      <c r="G283" s="666"/>
      <c r="H283" s="666"/>
      <c r="I283" s="242" t="s">
        <v>283</v>
      </c>
      <c r="J283" s="243"/>
      <c r="K283" s="677">
        <v>0</v>
      </c>
      <c r="L283" s="677">
        <v>0</v>
      </c>
      <c r="M283" s="538">
        <f aca="true" t="shared" si="288" ref="M283:M288">+K283+L283</f>
        <v>0</v>
      </c>
      <c r="N283" s="677">
        <v>0</v>
      </c>
      <c r="O283" s="677">
        <v>0</v>
      </c>
      <c r="P283" s="540">
        <f aca="true" t="shared" si="289" ref="P283:P288">+N283+O283</f>
        <v>0</v>
      </c>
      <c r="Q283" s="677">
        <v>0</v>
      </c>
      <c r="R283" s="677">
        <v>0</v>
      </c>
      <c r="S283" s="538">
        <f aca="true" t="shared" si="290" ref="S283:S288">+Q283+R283</f>
        <v>0</v>
      </c>
      <c r="T283" s="677">
        <v>0</v>
      </c>
      <c r="U283" s="677">
        <v>0</v>
      </c>
      <c r="V283" s="540">
        <f aca="true" t="shared" si="291" ref="V283:V288">+T283+U283</f>
        <v>0</v>
      </c>
      <c r="W283" s="677">
        <v>0</v>
      </c>
      <c r="X283" s="677">
        <v>0</v>
      </c>
      <c r="Y283" s="538">
        <f aca="true" t="shared" si="292" ref="Y283:Y288">+W283+X283</f>
        <v>0</v>
      </c>
      <c r="Z283" s="677">
        <v>0</v>
      </c>
      <c r="AA283" s="677">
        <v>0</v>
      </c>
      <c r="AB283" s="540">
        <f aca="true" t="shared" si="293" ref="AB283:AB288">+Z283+AA283</f>
        <v>0</v>
      </c>
      <c r="AC283" s="677">
        <v>0</v>
      </c>
      <c r="AD283" s="677">
        <v>0</v>
      </c>
      <c r="AE283" s="538">
        <f aca="true" t="shared" si="294" ref="AE283:AE288">+AC283+AD283</f>
        <v>0</v>
      </c>
      <c r="AF283" s="677">
        <v>0</v>
      </c>
      <c r="AG283" s="677">
        <v>0</v>
      </c>
      <c r="AH283" s="540">
        <f aca="true" t="shared" si="295" ref="AH283:AH288">+AF283+AG283</f>
        <v>0</v>
      </c>
      <c r="AI283" s="541">
        <f aca="true" t="shared" si="296" ref="AI283:AK288">+K283+N283+Q283+W283+AC283</f>
        <v>0</v>
      </c>
      <c r="AJ283" s="542">
        <f t="shared" si="296"/>
        <v>0</v>
      </c>
      <c r="AK283" s="543">
        <f t="shared" si="296"/>
        <v>0</v>
      </c>
    </row>
    <row r="284" spans="1:37" s="201" customFormat="1" ht="12.75">
      <c r="A284" s="507"/>
      <c r="B284" s="250"/>
      <c r="C284" s="521"/>
      <c r="D284" s="520"/>
      <c r="E284" s="676"/>
      <c r="F284" s="360"/>
      <c r="G284" s="666"/>
      <c r="H284" s="666"/>
      <c r="I284" s="242" t="s">
        <v>285</v>
      </c>
      <c r="J284" s="243"/>
      <c r="K284" s="677">
        <v>2</v>
      </c>
      <c r="L284" s="677">
        <v>1</v>
      </c>
      <c r="M284" s="538">
        <f t="shared" si="288"/>
        <v>3</v>
      </c>
      <c r="N284" s="677">
        <v>6</v>
      </c>
      <c r="O284" s="677">
        <v>3</v>
      </c>
      <c r="P284" s="540">
        <f t="shared" si="289"/>
        <v>9</v>
      </c>
      <c r="Q284" s="677">
        <v>2</v>
      </c>
      <c r="R284" s="677">
        <v>2</v>
      </c>
      <c r="S284" s="538">
        <f t="shared" si="290"/>
        <v>4</v>
      </c>
      <c r="T284" s="677">
        <v>7</v>
      </c>
      <c r="U284" s="677">
        <v>4</v>
      </c>
      <c r="V284" s="540">
        <f t="shared" si="291"/>
        <v>11</v>
      </c>
      <c r="W284" s="677">
        <v>2</v>
      </c>
      <c r="X284" s="677">
        <v>2</v>
      </c>
      <c r="Y284" s="538">
        <f t="shared" si="292"/>
        <v>4</v>
      </c>
      <c r="Z284" s="677">
        <v>5</v>
      </c>
      <c r="AA284" s="677">
        <v>6</v>
      </c>
      <c r="AB284" s="540">
        <f t="shared" si="293"/>
        <v>11</v>
      </c>
      <c r="AC284" s="677">
        <v>1</v>
      </c>
      <c r="AD284" s="677">
        <v>2</v>
      </c>
      <c r="AE284" s="538">
        <f t="shared" si="294"/>
        <v>3</v>
      </c>
      <c r="AF284" s="677">
        <v>7</v>
      </c>
      <c r="AG284" s="677">
        <v>8</v>
      </c>
      <c r="AH284" s="540">
        <f t="shared" si="295"/>
        <v>15</v>
      </c>
      <c r="AI284" s="541">
        <f t="shared" si="296"/>
        <v>13</v>
      </c>
      <c r="AJ284" s="542">
        <f t="shared" si="296"/>
        <v>10</v>
      </c>
      <c r="AK284" s="543">
        <f t="shared" si="296"/>
        <v>23</v>
      </c>
    </row>
    <row r="285" spans="1:37" s="201" customFormat="1" ht="12.75">
      <c r="A285" s="507"/>
      <c r="B285" s="250"/>
      <c r="C285" s="521"/>
      <c r="D285" s="520"/>
      <c r="E285" s="676"/>
      <c r="F285" s="360"/>
      <c r="G285" s="666"/>
      <c r="H285" s="666"/>
      <c r="I285" s="242" t="s">
        <v>287</v>
      </c>
      <c r="J285" s="243"/>
      <c r="K285" s="677">
        <v>3</v>
      </c>
      <c r="L285" s="677">
        <v>3</v>
      </c>
      <c r="M285" s="538">
        <f t="shared" si="288"/>
        <v>6</v>
      </c>
      <c r="N285" s="677">
        <v>4</v>
      </c>
      <c r="O285" s="677">
        <v>13</v>
      </c>
      <c r="P285" s="540">
        <f t="shared" si="289"/>
        <v>17</v>
      </c>
      <c r="Q285" s="677">
        <v>1</v>
      </c>
      <c r="R285" s="677">
        <v>2</v>
      </c>
      <c r="S285" s="538">
        <f t="shared" si="290"/>
        <v>3</v>
      </c>
      <c r="T285" s="677">
        <v>7</v>
      </c>
      <c r="U285" s="677">
        <v>13</v>
      </c>
      <c r="V285" s="540">
        <f t="shared" si="291"/>
        <v>20</v>
      </c>
      <c r="W285" s="677">
        <v>1</v>
      </c>
      <c r="X285" s="677">
        <v>3</v>
      </c>
      <c r="Y285" s="538">
        <f t="shared" si="292"/>
        <v>4</v>
      </c>
      <c r="Z285" s="677">
        <v>6</v>
      </c>
      <c r="AA285" s="677">
        <v>12</v>
      </c>
      <c r="AB285" s="540">
        <f t="shared" si="293"/>
        <v>18</v>
      </c>
      <c r="AC285" s="677">
        <v>2</v>
      </c>
      <c r="AD285" s="677">
        <v>2</v>
      </c>
      <c r="AE285" s="538">
        <f t="shared" si="294"/>
        <v>4</v>
      </c>
      <c r="AF285" s="677">
        <v>7</v>
      </c>
      <c r="AG285" s="677">
        <v>15</v>
      </c>
      <c r="AH285" s="540">
        <f t="shared" si="295"/>
        <v>22</v>
      </c>
      <c r="AI285" s="541">
        <f t="shared" si="296"/>
        <v>11</v>
      </c>
      <c r="AJ285" s="542">
        <f t="shared" si="296"/>
        <v>23</v>
      </c>
      <c r="AK285" s="543">
        <f t="shared" si="296"/>
        <v>34</v>
      </c>
    </row>
    <row r="286" spans="1:37" s="201" customFormat="1" ht="12.75">
      <c r="A286" s="507"/>
      <c r="B286" s="250"/>
      <c r="C286" s="521"/>
      <c r="D286" s="520"/>
      <c r="E286" s="676"/>
      <c r="F286" s="360"/>
      <c r="G286" s="666"/>
      <c r="H286" s="666"/>
      <c r="I286" s="242" t="s">
        <v>288</v>
      </c>
      <c r="J286" s="243"/>
      <c r="K286" s="677">
        <v>1</v>
      </c>
      <c r="L286" s="677">
        <v>4</v>
      </c>
      <c r="M286" s="538">
        <f t="shared" si="288"/>
        <v>5</v>
      </c>
      <c r="N286" s="677">
        <v>3</v>
      </c>
      <c r="O286" s="677">
        <v>4</v>
      </c>
      <c r="P286" s="540">
        <f t="shared" si="289"/>
        <v>7</v>
      </c>
      <c r="Q286" s="677">
        <v>3</v>
      </c>
      <c r="R286" s="677">
        <v>3</v>
      </c>
      <c r="S286" s="538">
        <f t="shared" si="290"/>
        <v>6</v>
      </c>
      <c r="T286" s="677">
        <v>4</v>
      </c>
      <c r="U286" s="677">
        <v>8</v>
      </c>
      <c r="V286" s="540">
        <f t="shared" si="291"/>
        <v>12</v>
      </c>
      <c r="W286" s="677">
        <v>1</v>
      </c>
      <c r="X286" s="677">
        <v>1</v>
      </c>
      <c r="Y286" s="538">
        <f t="shared" si="292"/>
        <v>2</v>
      </c>
      <c r="Z286" s="677">
        <v>7</v>
      </c>
      <c r="AA286" s="677">
        <v>11</v>
      </c>
      <c r="AB286" s="540">
        <f t="shared" si="293"/>
        <v>18</v>
      </c>
      <c r="AC286" s="677">
        <v>1</v>
      </c>
      <c r="AD286" s="677">
        <v>3</v>
      </c>
      <c r="AE286" s="538">
        <f t="shared" si="294"/>
        <v>4</v>
      </c>
      <c r="AF286" s="677">
        <v>8</v>
      </c>
      <c r="AG286" s="677">
        <v>12</v>
      </c>
      <c r="AH286" s="540">
        <f t="shared" si="295"/>
        <v>20</v>
      </c>
      <c r="AI286" s="541">
        <f t="shared" si="296"/>
        <v>9</v>
      </c>
      <c r="AJ286" s="542">
        <f t="shared" si="296"/>
        <v>15</v>
      </c>
      <c r="AK286" s="543">
        <f t="shared" si="296"/>
        <v>24</v>
      </c>
    </row>
    <row r="287" spans="1:37" s="201" customFormat="1" ht="12.75">
      <c r="A287" s="507"/>
      <c r="B287" s="250"/>
      <c r="C287" s="521"/>
      <c r="D287" s="520"/>
      <c r="E287" s="676"/>
      <c r="F287" s="360"/>
      <c r="G287" s="666"/>
      <c r="H287" s="666"/>
      <c r="I287" s="242" t="s">
        <v>289</v>
      </c>
      <c r="J287" s="243"/>
      <c r="K287" s="677">
        <v>1</v>
      </c>
      <c r="L287" s="677">
        <v>2</v>
      </c>
      <c r="M287" s="538">
        <f t="shared" si="288"/>
        <v>3</v>
      </c>
      <c r="N287" s="677">
        <v>3</v>
      </c>
      <c r="O287" s="677">
        <v>1</v>
      </c>
      <c r="P287" s="540">
        <f t="shared" si="289"/>
        <v>4</v>
      </c>
      <c r="Q287" s="677">
        <v>2</v>
      </c>
      <c r="R287" s="677">
        <v>1</v>
      </c>
      <c r="S287" s="538">
        <f t="shared" si="290"/>
        <v>3</v>
      </c>
      <c r="T287" s="677">
        <v>4</v>
      </c>
      <c r="U287" s="677">
        <v>3</v>
      </c>
      <c r="V287" s="540">
        <f t="shared" si="291"/>
        <v>7</v>
      </c>
      <c r="W287" s="677">
        <v>2</v>
      </c>
      <c r="X287" s="677">
        <v>2</v>
      </c>
      <c r="Y287" s="538">
        <f t="shared" si="292"/>
        <v>4</v>
      </c>
      <c r="Z287" s="677">
        <v>6</v>
      </c>
      <c r="AA287" s="677">
        <v>4</v>
      </c>
      <c r="AB287" s="540">
        <f t="shared" si="293"/>
        <v>10</v>
      </c>
      <c r="AC287" s="677">
        <v>2</v>
      </c>
      <c r="AD287" s="677">
        <v>3</v>
      </c>
      <c r="AE287" s="538">
        <f t="shared" si="294"/>
        <v>5</v>
      </c>
      <c r="AF287" s="677">
        <v>8</v>
      </c>
      <c r="AG287" s="677">
        <v>6</v>
      </c>
      <c r="AH287" s="540">
        <f t="shared" si="295"/>
        <v>14</v>
      </c>
      <c r="AI287" s="541">
        <f>+K287+N287+Q287+W287+AC287</f>
        <v>10</v>
      </c>
      <c r="AJ287" s="542">
        <f>+L287+O287+R287+X287+AD287</f>
        <v>9</v>
      </c>
      <c r="AK287" s="543">
        <f>+M287+P287+S287+Y287+AE287</f>
        <v>19</v>
      </c>
    </row>
    <row r="288" spans="1:37" s="201" customFormat="1" ht="13.5" thickBot="1">
      <c r="A288" s="507"/>
      <c r="B288" s="250"/>
      <c r="C288" s="521"/>
      <c r="D288" s="520"/>
      <c r="E288" s="676"/>
      <c r="F288" s="607"/>
      <c r="G288" s="680"/>
      <c r="H288" s="680"/>
      <c r="I288" s="242" t="s">
        <v>290</v>
      </c>
      <c r="J288" s="608"/>
      <c r="K288" s="681">
        <v>0</v>
      </c>
      <c r="L288" s="681">
        <v>0</v>
      </c>
      <c r="M288" s="584">
        <f t="shared" si="288"/>
        <v>0</v>
      </c>
      <c r="N288" s="681">
        <v>1</v>
      </c>
      <c r="O288" s="681">
        <v>1</v>
      </c>
      <c r="P288" s="586">
        <f t="shared" si="289"/>
        <v>2</v>
      </c>
      <c r="Q288" s="681">
        <v>0</v>
      </c>
      <c r="R288" s="681">
        <v>0</v>
      </c>
      <c r="S288" s="584">
        <f t="shared" si="290"/>
        <v>0</v>
      </c>
      <c r="T288" s="681">
        <v>0</v>
      </c>
      <c r="U288" s="681">
        <v>0</v>
      </c>
      <c r="V288" s="586">
        <f t="shared" si="291"/>
        <v>0</v>
      </c>
      <c r="W288" s="681">
        <v>0</v>
      </c>
      <c r="X288" s="681">
        <v>0</v>
      </c>
      <c r="Y288" s="584">
        <f t="shared" si="292"/>
        <v>0</v>
      </c>
      <c r="Z288" s="681">
        <v>0</v>
      </c>
      <c r="AA288" s="681">
        <v>0</v>
      </c>
      <c r="AB288" s="586">
        <f t="shared" si="293"/>
        <v>0</v>
      </c>
      <c r="AC288" s="681">
        <v>0</v>
      </c>
      <c r="AD288" s="681">
        <v>0</v>
      </c>
      <c r="AE288" s="584">
        <f t="shared" si="294"/>
        <v>0</v>
      </c>
      <c r="AF288" s="681">
        <v>0</v>
      </c>
      <c r="AG288" s="681">
        <v>0</v>
      </c>
      <c r="AH288" s="586">
        <f t="shared" si="295"/>
        <v>0</v>
      </c>
      <c r="AI288" s="588">
        <f t="shared" si="296"/>
        <v>1</v>
      </c>
      <c r="AJ288" s="589">
        <f t="shared" si="296"/>
        <v>1</v>
      </c>
      <c r="AK288" s="590">
        <f t="shared" si="296"/>
        <v>2</v>
      </c>
    </row>
    <row r="289" spans="1:38" s="201" customFormat="1" ht="12.75">
      <c r="A289" s="507"/>
      <c r="B289" s="250"/>
      <c r="C289" s="521"/>
      <c r="D289" s="520"/>
      <c r="E289" s="676"/>
      <c r="F289" s="513"/>
      <c r="G289" s="256" t="s">
        <v>15</v>
      </c>
      <c r="H289" s="570" t="s">
        <v>381</v>
      </c>
      <c r="I289" s="514"/>
      <c r="J289" s="263"/>
      <c r="K289" s="595">
        <f aca="true" t="shared" si="297" ref="K289:AK289">+K290+K297</f>
        <v>10</v>
      </c>
      <c r="L289" s="596">
        <f t="shared" si="297"/>
        <v>2</v>
      </c>
      <c r="M289" s="596">
        <f t="shared" si="297"/>
        <v>12</v>
      </c>
      <c r="N289" s="596">
        <f t="shared" si="297"/>
        <v>31</v>
      </c>
      <c r="O289" s="596">
        <f t="shared" si="297"/>
        <v>21</v>
      </c>
      <c r="P289" s="598">
        <f t="shared" si="297"/>
        <v>57</v>
      </c>
      <c r="Q289" s="595">
        <f t="shared" si="297"/>
        <v>8</v>
      </c>
      <c r="R289" s="596">
        <f t="shared" si="297"/>
        <v>9</v>
      </c>
      <c r="S289" s="596">
        <f t="shared" si="297"/>
        <v>17</v>
      </c>
      <c r="T289" s="596">
        <f t="shared" si="297"/>
        <v>42</v>
      </c>
      <c r="U289" s="596">
        <f t="shared" si="297"/>
        <v>24</v>
      </c>
      <c r="V289" s="598">
        <f t="shared" si="297"/>
        <v>66</v>
      </c>
      <c r="W289" s="595">
        <f t="shared" si="297"/>
        <v>9</v>
      </c>
      <c r="X289" s="596">
        <f t="shared" si="297"/>
        <v>12</v>
      </c>
      <c r="Y289" s="596">
        <f t="shared" si="297"/>
        <v>21</v>
      </c>
      <c r="Z289" s="596">
        <f t="shared" si="297"/>
        <v>51</v>
      </c>
      <c r="AA289" s="596">
        <f t="shared" si="297"/>
        <v>41</v>
      </c>
      <c r="AB289" s="598">
        <f t="shared" si="297"/>
        <v>92</v>
      </c>
      <c r="AC289" s="595">
        <f t="shared" si="297"/>
        <v>12</v>
      </c>
      <c r="AD289" s="596">
        <f t="shared" si="297"/>
        <v>6</v>
      </c>
      <c r="AE289" s="596">
        <f t="shared" si="297"/>
        <v>18</v>
      </c>
      <c r="AF289" s="596">
        <f t="shared" si="297"/>
        <v>80</v>
      </c>
      <c r="AG289" s="596">
        <f t="shared" si="297"/>
        <v>47</v>
      </c>
      <c r="AH289" s="598">
        <f t="shared" si="297"/>
        <v>127</v>
      </c>
      <c r="AI289" s="595">
        <f t="shared" si="297"/>
        <v>70</v>
      </c>
      <c r="AJ289" s="596">
        <f t="shared" si="297"/>
        <v>55</v>
      </c>
      <c r="AK289" s="598">
        <f t="shared" si="297"/>
        <v>125</v>
      </c>
      <c r="AL289" s="682"/>
    </row>
    <row r="290" spans="1:37" s="201" customFormat="1" ht="12.75">
      <c r="A290" s="507"/>
      <c r="B290" s="250"/>
      <c r="C290" s="521"/>
      <c r="D290" s="520"/>
      <c r="E290" s="676"/>
      <c r="F290" s="242"/>
      <c r="G290" s="514"/>
      <c r="H290" s="679" t="s">
        <v>241</v>
      </c>
      <c r="I290" s="360" t="s">
        <v>382</v>
      </c>
      <c r="J290" s="243"/>
      <c r="K290" s="541">
        <f aca="true" t="shared" si="298" ref="K290:AK290">SUM(K291:K296)</f>
        <v>5</v>
      </c>
      <c r="L290" s="542">
        <f t="shared" si="298"/>
        <v>0</v>
      </c>
      <c r="M290" s="542">
        <f t="shared" si="298"/>
        <v>5</v>
      </c>
      <c r="N290" s="675">
        <f t="shared" si="298"/>
        <v>3</v>
      </c>
      <c r="O290" s="542">
        <v>0</v>
      </c>
      <c r="P290" s="543">
        <f t="shared" si="298"/>
        <v>8</v>
      </c>
      <c r="Q290" s="541">
        <f t="shared" si="298"/>
        <v>2</v>
      </c>
      <c r="R290" s="542">
        <f t="shared" si="298"/>
        <v>3</v>
      </c>
      <c r="S290" s="542">
        <f t="shared" si="298"/>
        <v>5</v>
      </c>
      <c r="T290" s="675">
        <f t="shared" si="298"/>
        <v>9</v>
      </c>
      <c r="U290" s="542">
        <f t="shared" si="298"/>
        <v>1</v>
      </c>
      <c r="V290" s="543">
        <f t="shared" si="298"/>
        <v>10</v>
      </c>
      <c r="W290" s="541">
        <f t="shared" si="298"/>
        <v>3</v>
      </c>
      <c r="X290" s="542">
        <f t="shared" si="298"/>
        <v>6</v>
      </c>
      <c r="Y290" s="542">
        <f t="shared" si="298"/>
        <v>9</v>
      </c>
      <c r="Z290" s="675">
        <f t="shared" si="298"/>
        <v>11</v>
      </c>
      <c r="AA290" s="542">
        <f t="shared" si="298"/>
        <v>4</v>
      </c>
      <c r="AB290" s="543">
        <f t="shared" si="298"/>
        <v>15</v>
      </c>
      <c r="AC290" s="541">
        <f t="shared" si="298"/>
        <v>5</v>
      </c>
      <c r="AD290" s="542">
        <f t="shared" si="298"/>
        <v>0</v>
      </c>
      <c r="AE290" s="542">
        <f t="shared" si="298"/>
        <v>5</v>
      </c>
      <c r="AF290" s="675">
        <f t="shared" si="298"/>
        <v>38</v>
      </c>
      <c r="AG290" s="542">
        <f t="shared" si="298"/>
        <v>17</v>
      </c>
      <c r="AH290" s="543">
        <f t="shared" si="298"/>
        <v>55</v>
      </c>
      <c r="AI290" s="541">
        <f t="shared" si="298"/>
        <v>18</v>
      </c>
      <c r="AJ290" s="542">
        <f t="shared" si="298"/>
        <v>14</v>
      </c>
      <c r="AK290" s="543">
        <f t="shared" si="298"/>
        <v>32</v>
      </c>
    </row>
    <row r="291" spans="1:37" s="201" customFormat="1" ht="12.75">
      <c r="A291" s="507"/>
      <c r="B291" s="250"/>
      <c r="C291" s="521"/>
      <c r="D291" s="521"/>
      <c r="E291" s="525"/>
      <c r="F291" s="242"/>
      <c r="G291" s="666"/>
      <c r="H291" s="666"/>
      <c r="I291" s="242" t="s">
        <v>283</v>
      </c>
      <c r="J291" s="243"/>
      <c r="K291" s="549">
        <v>0</v>
      </c>
      <c r="L291" s="538">
        <v>0</v>
      </c>
      <c r="M291" s="538">
        <f aca="true" t="shared" si="299" ref="M291:M296">+K291+L291</f>
        <v>0</v>
      </c>
      <c r="N291" s="550">
        <v>0</v>
      </c>
      <c r="O291" s="538">
        <v>1</v>
      </c>
      <c r="P291" s="540">
        <f aca="true" t="shared" si="300" ref="P291:P296">+N291+O291</f>
        <v>1</v>
      </c>
      <c r="Q291" s="683">
        <v>0</v>
      </c>
      <c r="R291" s="684">
        <v>1</v>
      </c>
      <c r="S291" s="538">
        <f aca="true" t="shared" si="301" ref="S291:S296">+Q291+R291</f>
        <v>1</v>
      </c>
      <c r="T291" s="550">
        <v>0</v>
      </c>
      <c r="U291" s="538">
        <v>0</v>
      </c>
      <c r="V291" s="540">
        <f aca="true" t="shared" si="302" ref="V291:V296">+T291+U291</f>
        <v>0</v>
      </c>
      <c r="W291" s="549">
        <v>0</v>
      </c>
      <c r="X291" s="538">
        <v>2</v>
      </c>
      <c r="Y291" s="538">
        <f aca="true" t="shared" si="303" ref="Y291:Y296">+W291+X291</f>
        <v>2</v>
      </c>
      <c r="Z291" s="550">
        <v>0</v>
      </c>
      <c r="AA291" s="538">
        <v>0</v>
      </c>
      <c r="AB291" s="540">
        <f aca="true" t="shared" si="304" ref="AB291:AB296">+Z291+AA291</f>
        <v>0</v>
      </c>
      <c r="AC291" s="549">
        <v>0</v>
      </c>
      <c r="AD291" s="538">
        <v>0</v>
      </c>
      <c r="AE291" s="538">
        <f aca="true" t="shared" si="305" ref="AE291:AE296">+AC291+AD291</f>
        <v>0</v>
      </c>
      <c r="AF291" s="550">
        <v>0</v>
      </c>
      <c r="AG291" s="538">
        <v>4</v>
      </c>
      <c r="AH291" s="540">
        <f aca="true" t="shared" si="306" ref="AH291:AH296">+AF291+AG291</f>
        <v>4</v>
      </c>
      <c r="AI291" s="541">
        <f aca="true" t="shared" si="307" ref="AI291:AK296">+K291+N291+Q291+W291+AC291</f>
        <v>0</v>
      </c>
      <c r="AJ291" s="542">
        <f t="shared" si="307"/>
        <v>4</v>
      </c>
      <c r="AK291" s="543">
        <f t="shared" si="307"/>
        <v>4</v>
      </c>
    </row>
    <row r="292" spans="1:37" s="201" customFormat="1" ht="12.75">
      <c r="A292" s="507"/>
      <c r="B292" s="250"/>
      <c r="C292" s="521"/>
      <c r="D292" s="521"/>
      <c r="E292" s="525"/>
      <c r="F292" s="242"/>
      <c r="G292" s="666"/>
      <c r="H292" s="666"/>
      <c r="I292" s="242" t="s">
        <v>285</v>
      </c>
      <c r="J292" s="243"/>
      <c r="K292" s="549">
        <v>0</v>
      </c>
      <c r="L292" s="538">
        <v>0</v>
      </c>
      <c r="M292" s="538">
        <f t="shared" si="299"/>
        <v>0</v>
      </c>
      <c r="N292" s="550">
        <v>3</v>
      </c>
      <c r="O292" s="538">
        <v>4</v>
      </c>
      <c r="P292" s="540">
        <f t="shared" si="300"/>
        <v>7</v>
      </c>
      <c r="Q292" s="683">
        <v>0</v>
      </c>
      <c r="R292" s="684">
        <v>0</v>
      </c>
      <c r="S292" s="538">
        <f t="shared" si="301"/>
        <v>0</v>
      </c>
      <c r="T292" s="550">
        <v>1</v>
      </c>
      <c r="U292" s="538">
        <v>0</v>
      </c>
      <c r="V292" s="540">
        <f t="shared" si="302"/>
        <v>1</v>
      </c>
      <c r="W292" s="549">
        <v>0</v>
      </c>
      <c r="X292" s="538">
        <v>0</v>
      </c>
      <c r="Y292" s="538">
        <f t="shared" si="303"/>
        <v>0</v>
      </c>
      <c r="Z292" s="550">
        <v>1</v>
      </c>
      <c r="AA292" s="538">
        <v>1</v>
      </c>
      <c r="AB292" s="540">
        <f t="shared" si="304"/>
        <v>2</v>
      </c>
      <c r="AC292" s="549">
        <v>3</v>
      </c>
      <c r="AD292" s="538">
        <v>0</v>
      </c>
      <c r="AE292" s="538">
        <f t="shared" si="305"/>
        <v>3</v>
      </c>
      <c r="AF292" s="550">
        <v>5</v>
      </c>
      <c r="AG292" s="538">
        <v>2</v>
      </c>
      <c r="AH292" s="540">
        <f t="shared" si="306"/>
        <v>7</v>
      </c>
      <c r="AI292" s="541">
        <f t="shared" si="307"/>
        <v>6</v>
      </c>
      <c r="AJ292" s="542">
        <f t="shared" si="307"/>
        <v>4</v>
      </c>
      <c r="AK292" s="543">
        <f t="shared" si="307"/>
        <v>10</v>
      </c>
    </row>
    <row r="293" spans="1:37" s="201" customFormat="1" ht="12.75">
      <c r="A293" s="507"/>
      <c r="B293" s="250"/>
      <c r="C293" s="521"/>
      <c r="D293" s="521"/>
      <c r="E293" s="525"/>
      <c r="F293" s="242"/>
      <c r="G293" s="666"/>
      <c r="H293" s="666"/>
      <c r="I293" s="242" t="s">
        <v>287</v>
      </c>
      <c r="J293" s="243"/>
      <c r="K293" s="549">
        <v>3</v>
      </c>
      <c r="L293" s="538">
        <v>0</v>
      </c>
      <c r="M293" s="538">
        <f t="shared" si="299"/>
        <v>3</v>
      </c>
      <c r="N293" s="550">
        <v>0</v>
      </c>
      <c r="O293" s="538">
        <v>0</v>
      </c>
      <c r="P293" s="540">
        <f t="shared" si="300"/>
        <v>0</v>
      </c>
      <c r="Q293" s="683">
        <v>2</v>
      </c>
      <c r="R293" s="684">
        <v>0</v>
      </c>
      <c r="S293" s="538">
        <f t="shared" si="301"/>
        <v>2</v>
      </c>
      <c r="T293" s="550">
        <v>6</v>
      </c>
      <c r="U293" s="538">
        <v>1</v>
      </c>
      <c r="V293" s="540">
        <f t="shared" si="302"/>
        <v>7</v>
      </c>
      <c r="W293" s="549">
        <v>2</v>
      </c>
      <c r="X293" s="538">
        <v>1</v>
      </c>
      <c r="Y293" s="538">
        <f t="shared" si="303"/>
        <v>3</v>
      </c>
      <c r="Z293" s="550">
        <v>8</v>
      </c>
      <c r="AA293" s="538">
        <v>1</v>
      </c>
      <c r="AB293" s="540">
        <f t="shared" si="304"/>
        <v>9</v>
      </c>
      <c r="AC293" s="549">
        <v>1</v>
      </c>
      <c r="AD293" s="538">
        <v>0</v>
      </c>
      <c r="AE293" s="538">
        <f t="shared" si="305"/>
        <v>1</v>
      </c>
      <c r="AF293" s="550">
        <v>25</v>
      </c>
      <c r="AG293" s="538">
        <v>4</v>
      </c>
      <c r="AH293" s="540">
        <f t="shared" si="306"/>
        <v>29</v>
      </c>
      <c r="AI293" s="541">
        <f t="shared" si="307"/>
        <v>8</v>
      </c>
      <c r="AJ293" s="542">
        <f t="shared" si="307"/>
        <v>1</v>
      </c>
      <c r="AK293" s="543">
        <f t="shared" si="307"/>
        <v>9</v>
      </c>
    </row>
    <row r="294" spans="1:37" s="201" customFormat="1" ht="12.75">
      <c r="A294" s="507"/>
      <c r="B294" s="250"/>
      <c r="C294" s="521"/>
      <c r="D294" s="521"/>
      <c r="E294" s="525"/>
      <c r="F294" s="242"/>
      <c r="G294" s="666"/>
      <c r="H294" s="666"/>
      <c r="I294" s="242" t="s">
        <v>288</v>
      </c>
      <c r="J294" s="243"/>
      <c r="K294" s="549">
        <v>2</v>
      </c>
      <c r="L294" s="538">
        <v>0</v>
      </c>
      <c r="M294" s="538">
        <f t="shared" si="299"/>
        <v>2</v>
      </c>
      <c r="N294" s="550">
        <v>0</v>
      </c>
      <c r="O294" s="538">
        <v>0</v>
      </c>
      <c r="P294" s="540">
        <f t="shared" si="300"/>
        <v>0</v>
      </c>
      <c r="Q294" s="683">
        <v>0</v>
      </c>
      <c r="R294" s="684">
        <v>2</v>
      </c>
      <c r="S294" s="538">
        <f t="shared" si="301"/>
        <v>2</v>
      </c>
      <c r="T294" s="550">
        <v>2</v>
      </c>
      <c r="U294" s="538">
        <v>0</v>
      </c>
      <c r="V294" s="540">
        <f t="shared" si="302"/>
        <v>2</v>
      </c>
      <c r="W294" s="549">
        <v>1</v>
      </c>
      <c r="X294" s="538">
        <v>3</v>
      </c>
      <c r="Y294" s="538">
        <f t="shared" si="303"/>
        <v>4</v>
      </c>
      <c r="Z294" s="550">
        <v>2</v>
      </c>
      <c r="AA294" s="538">
        <v>2</v>
      </c>
      <c r="AB294" s="540">
        <f t="shared" si="304"/>
        <v>4</v>
      </c>
      <c r="AC294" s="549">
        <v>1</v>
      </c>
      <c r="AD294" s="538">
        <v>0</v>
      </c>
      <c r="AE294" s="538">
        <f t="shared" si="305"/>
        <v>1</v>
      </c>
      <c r="AF294" s="550">
        <v>8</v>
      </c>
      <c r="AG294" s="538">
        <v>7</v>
      </c>
      <c r="AH294" s="540">
        <f t="shared" si="306"/>
        <v>15</v>
      </c>
      <c r="AI294" s="541">
        <f t="shared" si="307"/>
        <v>4</v>
      </c>
      <c r="AJ294" s="542">
        <f t="shared" si="307"/>
        <v>5</v>
      </c>
      <c r="AK294" s="543">
        <f t="shared" si="307"/>
        <v>9</v>
      </c>
    </row>
    <row r="295" spans="1:37" s="201" customFormat="1" ht="12.75">
      <c r="A295" s="568"/>
      <c r="B295" s="513"/>
      <c r="C295" s="570"/>
      <c r="D295" s="570"/>
      <c r="E295" s="571"/>
      <c r="F295" s="242"/>
      <c r="G295" s="666"/>
      <c r="H295" s="666"/>
      <c r="I295" s="242" t="s">
        <v>289</v>
      </c>
      <c r="J295" s="243"/>
      <c r="K295" s="549">
        <v>0</v>
      </c>
      <c r="L295" s="538">
        <v>0</v>
      </c>
      <c r="M295" s="538">
        <f t="shared" si="299"/>
        <v>0</v>
      </c>
      <c r="N295" s="550">
        <v>0</v>
      </c>
      <c r="O295" s="538">
        <v>0</v>
      </c>
      <c r="P295" s="540">
        <f t="shared" si="300"/>
        <v>0</v>
      </c>
      <c r="Q295" s="683">
        <v>0</v>
      </c>
      <c r="R295" s="684">
        <v>0</v>
      </c>
      <c r="S295" s="538">
        <f t="shared" si="301"/>
        <v>0</v>
      </c>
      <c r="T295" s="550">
        <v>0</v>
      </c>
      <c r="U295" s="538">
        <v>0</v>
      </c>
      <c r="V295" s="540">
        <f t="shared" si="302"/>
        <v>0</v>
      </c>
      <c r="W295" s="549">
        <v>0</v>
      </c>
      <c r="X295" s="538">
        <v>0</v>
      </c>
      <c r="Y295" s="538">
        <f t="shared" si="303"/>
        <v>0</v>
      </c>
      <c r="Z295" s="550">
        <v>0</v>
      </c>
      <c r="AA295" s="538">
        <v>0</v>
      </c>
      <c r="AB295" s="540">
        <f t="shared" si="304"/>
        <v>0</v>
      </c>
      <c r="AC295" s="549">
        <v>0</v>
      </c>
      <c r="AD295" s="538">
        <v>0</v>
      </c>
      <c r="AE295" s="538">
        <f t="shared" si="305"/>
        <v>0</v>
      </c>
      <c r="AF295" s="550">
        <v>0</v>
      </c>
      <c r="AG295" s="538">
        <v>0</v>
      </c>
      <c r="AH295" s="540">
        <f t="shared" si="306"/>
        <v>0</v>
      </c>
      <c r="AI295" s="541">
        <f>+K295+N295+Q295+W295+AC295</f>
        <v>0</v>
      </c>
      <c r="AJ295" s="542">
        <f>+L295+O295+R295+X295+AD295</f>
        <v>0</v>
      </c>
      <c r="AK295" s="543">
        <f>+M295+P295+S295+Y295+AE295</f>
        <v>0</v>
      </c>
    </row>
    <row r="296" spans="1:37" s="201" customFormat="1" ht="12.75">
      <c r="A296" s="572"/>
      <c r="B296" s="573"/>
      <c r="C296" s="575"/>
      <c r="D296" s="575"/>
      <c r="E296" s="576"/>
      <c r="F296" s="360"/>
      <c r="G296" s="666"/>
      <c r="H296" s="666"/>
      <c r="I296" s="242" t="s">
        <v>290</v>
      </c>
      <c r="J296" s="243"/>
      <c r="K296" s="549">
        <v>0</v>
      </c>
      <c r="L296" s="538">
        <v>0</v>
      </c>
      <c r="M296" s="538">
        <f t="shared" si="299"/>
        <v>0</v>
      </c>
      <c r="N296" s="550">
        <v>0</v>
      </c>
      <c r="O296" s="538">
        <v>0</v>
      </c>
      <c r="P296" s="540">
        <f t="shared" si="300"/>
        <v>0</v>
      </c>
      <c r="Q296" s="683">
        <v>0</v>
      </c>
      <c r="R296" s="684">
        <v>0</v>
      </c>
      <c r="S296" s="538">
        <f t="shared" si="301"/>
        <v>0</v>
      </c>
      <c r="T296" s="550">
        <v>0</v>
      </c>
      <c r="U296" s="538">
        <v>0</v>
      </c>
      <c r="V296" s="540">
        <f t="shared" si="302"/>
        <v>0</v>
      </c>
      <c r="W296" s="549">
        <v>0</v>
      </c>
      <c r="X296" s="538">
        <v>0</v>
      </c>
      <c r="Y296" s="538">
        <f t="shared" si="303"/>
        <v>0</v>
      </c>
      <c r="Z296" s="550">
        <v>0</v>
      </c>
      <c r="AA296" s="538">
        <v>0</v>
      </c>
      <c r="AB296" s="540">
        <f t="shared" si="304"/>
        <v>0</v>
      </c>
      <c r="AC296" s="549">
        <v>0</v>
      </c>
      <c r="AD296" s="538">
        <v>0</v>
      </c>
      <c r="AE296" s="538">
        <f t="shared" si="305"/>
        <v>0</v>
      </c>
      <c r="AF296" s="550">
        <v>0</v>
      </c>
      <c r="AG296" s="538">
        <v>0</v>
      </c>
      <c r="AH296" s="540">
        <f t="shared" si="306"/>
        <v>0</v>
      </c>
      <c r="AI296" s="541">
        <f t="shared" si="307"/>
        <v>0</v>
      </c>
      <c r="AJ296" s="542">
        <f t="shared" si="307"/>
        <v>0</v>
      </c>
      <c r="AK296" s="543">
        <f t="shared" si="307"/>
        <v>0</v>
      </c>
    </row>
    <row r="297" spans="1:37" s="201" customFormat="1" ht="12.75">
      <c r="A297" s="507"/>
      <c r="B297" s="250"/>
      <c r="C297" s="521"/>
      <c r="D297" s="521" t="s">
        <v>129</v>
      </c>
      <c r="E297" s="525"/>
      <c r="F297" s="575"/>
      <c r="G297" s="685"/>
      <c r="H297" s="686" t="s">
        <v>241</v>
      </c>
      <c r="I297" s="575" t="s">
        <v>383</v>
      </c>
      <c r="J297" s="235"/>
      <c r="K297" s="541">
        <f aca="true" t="shared" si="308" ref="K297:AK297">SUM(K298:K303)</f>
        <v>5</v>
      </c>
      <c r="L297" s="542">
        <f t="shared" si="308"/>
        <v>2</v>
      </c>
      <c r="M297" s="542">
        <f t="shared" si="308"/>
        <v>7</v>
      </c>
      <c r="N297" s="675">
        <f t="shared" si="308"/>
        <v>28</v>
      </c>
      <c r="O297" s="542">
        <f t="shared" si="308"/>
        <v>21</v>
      </c>
      <c r="P297" s="543">
        <f t="shared" si="308"/>
        <v>49</v>
      </c>
      <c r="Q297" s="541">
        <f>SUM(Q298:Q303)</f>
        <v>6</v>
      </c>
      <c r="R297" s="542">
        <f t="shared" si="308"/>
        <v>6</v>
      </c>
      <c r="S297" s="542">
        <f t="shared" si="308"/>
        <v>12</v>
      </c>
      <c r="T297" s="675">
        <f t="shared" si="308"/>
        <v>33</v>
      </c>
      <c r="U297" s="542">
        <f t="shared" si="308"/>
        <v>23</v>
      </c>
      <c r="V297" s="543">
        <f t="shared" si="308"/>
        <v>56</v>
      </c>
      <c r="W297" s="541">
        <f t="shared" si="308"/>
        <v>6</v>
      </c>
      <c r="X297" s="542">
        <f t="shared" si="308"/>
        <v>6</v>
      </c>
      <c r="Y297" s="542">
        <f t="shared" si="308"/>
        <v>12</v>
      </c>
      <c r="Z297" s="675">
        <f t="shared" si="308"/>
        <v>40</v>
      </c>
      <c r="AA297" s="542">
        <f t="shared" si="308"/>
        <v>37</v>
      </c>
      <c r="AB297" s="543">
        <f t="shared" si="308"/>
        <v>77</v>
      </c>
      <c r="AC297" s="541">
        <f t="shared" si="308"/>
        <v>7</v>
      </c>
      <c r="AD297" s="542">
        <f t="shared" si="308"/>
        <v>6</v>
      </c>
      <c r="AE297" s="542">
        <f t="shared" si="308"/>
        <v>13</v>
      </c>
      <c r="AF297" s="675">
        <f t="shared" si="308"/>
        <v>42</v>
      </c>
      <c r="AG297" s="542">
        <f t="shared" si="308"/>
        <v>30</v>
      </c>
      <c r="AH297" s="543">
        <f t="shared" si="308"/>
        <v>72</v>
      </c>
      <c r="AI297" s="541">
        <f t="shared" si="308"/>
        <v>52</v>
      </c>
      <c r="AJ297" s="542">
        <f t="shared" si="308"/>
        <v>41</v>
      </c>
      <c r="AK297" s="543">
        <f t="shared" si="308"/>
        <v>93</v>
      </c>
    </row>
    <row r="298" spans="1:37" s="201" customFormat="1" ht="12.75">
      <c r="A298" s="507"/>
      <c r="B298" s="250"/>
      <c r="C298" s="521"/>
      <c r="D298" s="521" t="s">
        <v>129</v>
      </c>
      <c r="E298" s="525"/>
      <c r="F298" s="360"/>
      <c r="G298" s="666"/>
      <c r="H298" s="666"/>
      <c r="I298" s="242" t="s">
        <v>283</v>
      </c>
      <c r="J298" s="243"/>
      <c r="K298" s="549">
        <v>2</v>
      </c>
      <c r="L298" s="538">
        <v>0</v>
      </c>
      <c r="M298" s="538">
        <f aca="true" t="shared" si="309" ref="M298:M303">+K298+L298</f>
        <v>2</v>
      </c>
      <c r="N298" s="550">
        <v>1</v>
      </c>
      <c r="O298" s="538">
        <v>0</v>
      </c>
      <c r="P298" s="540">
        <f aca="true" t="shared" si="310" ref="P298:P303">+N298+O298</f>
        <v>1</v>
      </c>
      <c r="Q298" s="683">
        <v>1</v>
      </c>
      <c r="R298" s="538">
        <v>1</v>
      </c>
      <c r="S298" s="538">
        <f aca="true" t="shared" si="311" ref="S298:S303">+Q298+R298</f>
        <v>2</v>
      </c>
      <c r="T298" s="550">
        <v>3</v>
      </c>
      <c r="U298" s="538">
        <v>0</v>
      </c>
      <c r="V298" s="540">
        <f aca="true" t="shared" si="312" ref="V298:V303">+T298+U298</f>
        <v>3</v>
      </c>
      <c r="W298" s="549">
        <v>2</v>
      </c>
      <c r="X298" s="538">
        <v>1</v>
      </c>
      <c r="Y298" s="538">
        <f aca="true" t="shared" si="313" ref="Y298:Y303">+W298+X298</f>
        <v>3</v>
      </c>
      <c r="Z298" s="550">
        <v>6</v>
      </c>
      <c r="AA298" s="538">
        <v>2</v>
      </c>
      <c r="AB298" s="540">
        <f aca="true" t="shared" si="314" ref="AB298:AB303">+Z298+AA298</f>
        <v>8</v>
      </c>
      <c r="AC298" s="549">
        <v>1</v>
      </c>
      <c r="AD298" s="538">
        <v>2</v>
      </c>
      <c r="AE298" s="538">
        <f aca="true" t="shared" si="315" ref="AE298:AE303">+AC298+AD298</f>
        <v>3</v>
      </c>
      <c r="AF298" s="550">
        <v>8</v>
      </c>
      <c r="AG298" s="538">
        <v>2</v>
      </c>
      <c r="AH298" s="540">
        <f aca="true" t="shared" si="316" ref="AH298:AH303">+AF298+AG298</f>
        <v>10</v>
      </c>
      <c r="AI298" s="541">
        <f aca="true" t="shared" si="317" ref="AI298:AK303">+K298+N298+Q298+W298+AC298</f>
        <v>7</v>
      </c>
      <c r="AJ298" s="542">
        <f t="shared" si="317"/>
        <v>4</v>
      </c>
      <c r="AK298" s="543">
        <f t="shared" si="317"/>
        <v>11</v>
      </c>
    </row>
    <row r="299" spans="1:37" s="201" customFormat="1" ht="12.75">
      <c r="A299" s="507"/>
      <c r="B299" s="250"/>
      <c r="C299" s="521"/>
      <c r="D299" s="521" t="s">
        <v>129</v>
      </c>
      <c r="E299" s="525"/>
      <c r="F299" s="360"/>
      <c r="G299" s="666"/>
      <c r="H299" s="666"/>
      <c r="I299" s="242" t="s">
        <v>285</v>
      </c>
      <c r="J299" s="243"/>
      <c r="K299" s="549">
        <v>1</v>
      </c>
      <c r="L299" s="538">
        <v>1</v>
      </c>
      <c r="M299" s="538">
        <f t="shared" si="309"/>
        <v>2</v>
      </c>
      <c r="N299" s="550">
        <v>12</v>
      </c>
      <c r="O299" s="538">
        <v>11</v>
      </c>
      <c r="P299" s="540">
        <f t="shared" si="310"/>
        <v>23</v>
      </c>
      <c r="Q299" s="683">
        <v>0</v>
      </c>
      <c r="R299" s="538">
        <v>2</v>
      </c>
      <c r="S299" s="538">
        <f t="shared" si="311"/>
        <v>2</v>
      </c>
      <c r="T299" s="550">
        <v>13</v>
      </c>
      <c r="U299" s="538">
        <v>12</v>
      </c>
      <c r="V299" s="540">
        <f t="shared" si="312"/>
        <v>25</v>
      </c>
      <c r="W299" s="549">
        <v>1</v>
      </c>
      <c r="X299" s="538">
        <v>1</v>
      </c>
      <c r="Y299" s="538">
        <f t="shared" si="313"/>
        <v>2</v>
      </c>
      <c r="Z299" s="550">
        <v>12</v>
      </c>
      <c r="AA299" s="538">
        <v>14</v>
      </c>
      <c r="AB299" s="540">
        <f t="shared" si="314"/>
        <v>26</v>
      </c>
      <c r="AC299" s="549">
        <v>1</v>
      </c>
      <c r="AD299" s="538">
        <v>1</v>
      </c>
      <c r="AE299" s="538">
        <f t="shared" si="315"/>
        <v>2</v>
      </c>
      <c r="AF299" s="550">
        <v>12</v>
      </c>
      <c r="AG299" s="538">
        <v>14</v>
      </c>
      <c r="AH299" s="540">
        <f t="shared" si="316"/>
        <v>26</v>
      </c>
      <c r="AI299" s="541">
        <f t="shared" si="317"/>
        <v>15</v>
      </c>
      <c r="AJ299" s="542">
        <f t="shared" si="317"/>
        <v>16</v>
      </c>
      <c r="AK299" s="543">
        <f t="shared" si="317"/>
        <v>31</v>
      </c>
    </row>
    <row r="300" spans="1:37" s="201" customFormat="1" ht="12.75">
      <c r="A300" s="507"/>
      <c r="B300" s="250"/>
      <c r="C300" s="521"/>
      <c r="D300" s="521"/>
      <c r="E300" s="525"/>
      <c r="F300" s="360"/>
      <c r="G300" s="666"/>
      <c r="H300" s="666"/>
      <c r="I300" s="242" t="s">
        <v>287</v>
      </c>
      <c r="J300" s="243"/>
      <c r="K300" s="549">
        <v>0</v>
      </c>
      <c r="L300" s="538">
        <v>0</v>
      </c>
      <c r="M300" s="538">
        <f t="shared" si="309"/>
        <v>0</v>
      </c>
      <c r="N300" s="550">
        <v>9</v>
      </c>
      <c r="O300" s="538">
        <v>3</v>
      </c>
      <c r="P300" s="540">
        <f t="shared" si="310"/>
        <v>12</v>
      </c>
      <c r="Q300" s="683">
        <v>3</v>
      </c>
      <c r="R300" s="538">
        <v>1</v>
      </c>
      <c r="S300" s="538">
        <f t="shared" si="311"/>
        <v>4</v>
      </c>
      <c r="T300" s="550">
        <v>9</v>
      </c>
      <c r="U300" s="538">
        <v>3</v>
      </c>
      <c r="V300" s="540">
        <f t="shared" si="312"/>
        <v>12</v>
      </c>
      <c r="W300" s="549">
        <v>0</v>
      </c>
      <c r="X300" s="538">
        <v>4</v>
      </c>
      <c r="Y300" s="538">
        <f t="shared" si="313"/>
        <v>4</v>
      </c>
      <c r="Z300" s="550">
        <v>12</v>
      </c>
      <c r="AA300" s="538">
        <v>11</v>
      </c>
      <c r="AB300" s="540">
        <f t="shared" si="314"/>
        <v>23</v>
      </c>
      <c r="AC300" s="549">
        <v>3</v>
      </c>
      <c r="AD300" s="538">
        <v>1</v>
      </c>
      <c r="AE300" s="538">
        <f t="shared" si="315"/>
        <v>4</v>
      </c>
      <c r="AF300" s="550">
        <v>12</v>
      </c>
      <c r="AG300" s="538">
        <v>4</v>
      </c>
      <c r="AH300" s="540">
        <f t="shared" si="316"/>
        <v>16</v>
      </c>
      <c r="AI300" s="541">
        <f t="shared" si="317"/>
        <v>15</v>
      </c>
      <c r="AJ300" s="542">
        <f t="shared" si="317"/>
        <v>9</v>
      </c>
      <c r="AK300" s="543">
        <f t="shared" si="317"/>
        <v>24</v>
      </c>
    </row>
    <row r="301" spans="1:37" s="201" customFormat="1" ht="12.75">
      <c r="A301" s="507"/>
      <c r="B301" s="250"/>
      <c r="C301" s="521"/>
      <c r="D301" s="521"/>
      <c r="E301" s="525" t="s">
        <v>129</v>
      </c>
      <c r="F301" s="360"/>
      <c r="G301" s="666"/>
      <c r="H301" s="666"/>
      <c r="I301" s="242" t="s">
        <v>288</v>
      </c>
      <c r="J301" s="243"/>
      <c r="K301" s="549">
        <v>2</v>
      </c>
      <c r="L301" s="538">
        <v>1</v>
      </c>
      <c r="M301" s="538">
        <f t="shared" si="309"/>
        <v>3</v>
      </c>
      <c r="N301" s="550">
        <v>4</v>
      </c>
      <c r="O301" s="538">
        <v>5</v>
      </c>
      <c r="P301" s="540">
        <f t="shared" si="310"/>
        <v>9</v>
      </c>
      <c r="Q301" s="683">
        <v>2</v>
      </c>
      <c r="R301" s="538">
        <v>2</v>
      </c>
      <c r="S301" s="538">
        <f t="shared" si="311"/>
        <v>4</v>
      </c>
      <c r="T301" s="550">
        <v>6</v>
      </c>
      <c r="U301" s="538">
        <v>6</v>
      </c>
      <c r="V301" s="540">
        <f t="shared" si="312"/>
        <v>12</v>
      </c>
      <c r="W301" s="549">
        <v>3</v>
      </c>
      <c r="X301" s="538">
        <v>0</v>
      </c>
      <c r="Y301" s="538">
        <f t="shared" si="313"/>
        <v>3</v>
      </c>
      <c r="Z301" s="550">
        <v>8</v>
      </c>
      <c r="AA301" s="538">
        <v>8</v>
      </c>
      <c r="AB301" s="540">
        <f t="shared" si="314"/>
        <v>16</v>
      </c>
      <c r="AC301" s="549">
        <v>2</v>
      </c>
      <c r="AD301" s="538">
        <v>2</v>
      </c>
      <c r="AE301" s="538">
        <f t="shared" si="315"/>
        <v>4</v>
      </c>
      <c r="AF301" s="550">
        <v>8</v>
      </c>
      <c r="AG301" s="538">
        <v>8</v>
      </c>
      <c r="AH301" s="540">
        <f t="shared" si="316"/>
        <v>16</v>
      </c>
      <c r="AI301" s="541">
        <f t="shared" si="317"/>
        <v>13</v>
      </c>
      <c r="AJ301" s="542">
        <f t="shared" si="317"/>
        <v>10</v>
      </c>
      <c r="AK301" s="543">
        <f t="shared" si="317"/>
        <v>23</v>
      </c>
    </row>
    <row r="302" spans="1:37" s="201" customFormat="1" ht="12.75">
      <c r="A302" s="507"/>
      <c r="B302" s="250"/>
      <c r="C302" s="521"/>
      <c r="D302" s="521"/>
      <c r="E302" s="525"/>
      <c r="F302" s="360"/>
      <c r="G302" s="666"/>
      <c r="H302" s="666"/>
      <c r="I302" s="242" t="s">
        <v>289</v>
      </c>
      <c r="J302" s="243"/>
      <c r="K302" s="549">
        <v>0</v>
      </c>
      <c r="L302" s="538">
        <v>0</v>
      </c>
      <c r="M302" s="538">
        <f t="shared" si="309"/>
        <v>0</v>
      </c>
      <c r="N302" s="550">
        <v>2</v>
      </c>
      <c r="O302" s="538">
        <v>1</v>
      </c>
      <c r="P302" s="540">
        <f t="shared" si="310"/>
        <v>3</v>
      </c>
      <c r="Q302" s="683">
        <v>0</v>
      </c>
      <c r="R302" s="538">
        <v>0</v>
      </c>
      <c r="S302" s="538">
        <f t="shared" si="311"/>
        <v>0</v>
      </c>
      <c r="T302" s="550">
        <v>2</v>
      </c>
      <c r="U302" s="538">
        <v>1</v>
      </c>
      <c r="V302" s="540">
        <f t="shared" si="312"/>
        <v>3</v>
      </c>
      <c r="W302" s="549">
        <v>0</v>
      </c>
      <c r="X302" s="538">
        <v>0</v>
      </c>
      <c r="Y302" s="538">
        <f t="shared" si="313"/>
        <v>0</v>
      </c>
      <c r="Z302" s="550">
        <v>2</v>
      </c>
      <c r="AA302" s="538">
        <v>1</v>
      </c>
      <c r="AB302" s="540">
        <f t="shared" si="314"/>
        <v>3</v>
      </c>
      <c r="AC302" s="549">
        <v>0</v>
      </c>
      <c r="AD302" s="538">
        <v>0</v>
      </c>
      <c r="AE302" s="538">
        <f t="shared" si="315"/>
        <v>0</v>
      </c>
      <c r="AF302" s="550">
        <v>2</v>
      </c>
      <c r="AG302" s="538">
        <v>1</v>
      </c>
      <c r="AH302" s="540">
        <f t="shared" si="316"/>
        <v>3</v>
      </c>
      <c r="AI302" s="541">
        <f>+K302+N302+Q302+W302+AC302</f>
        <v>2</v>
      </c>
      <c r="AJ302" s="542">
        <f>+L302+O302+R302+X302+AD302</f>
        <v>1</v>
      </c>
      <c r="AK302" s="543">
        <f>+M302+P302+S302+Y302+AE302</f>
        <v>3</v>
      </c>
    </row>
    <row r="303" spans="1:37" s="201" customFormat="1" ht="12.75">
      <c r="A303" s="507"/>
      <c r="B303" s="250"/>
      <c r="C303" s="521"/>
      <c r="D303" s="521"/>
      <c r="E303" s="525"/>
      <c r="F303" s="360"/>
      <c r="G303" s="666"/>
      <c r="H303" s="666"/>
      <c r="I303" s="242" t="s">
        <v>290</v>
      </c>
      <c r="J303" s="243"/>
      <c r="K303" s="549">
        <v>0</v>
      </c>
      <c r="L303" s="538">
        <v>0</v>
      </c>
      <c r="M303" s="538">
        <f t="shared" si="309"/>
        <v>0</v>
      </c>
      <c r="N303" s="550">
        <v>0</v>
      </c>
      <c r="O303" s="538">
        <v>1</v>
      </c>
      <c r="P303" s="540">
        <f t="shared" si="310"/>
        <v>1</v>
      </c>
      <c r="Q303" s="683">
        <v>0</v>
      </c>
      <c r="R303" s="538">
        <v>0</v>
      </c>
      <c r="S303" s="538">
        <f t="shared" si="311"/>
        <v>0</v>
      </c>
      <c r="T303" s="550">
        <v>0</v>
      </c>
      <c r="U303" s="538">
        <v>1</v>
      </c>
      <c r="V303" s="540">
        <f t="shared" si="312"/>
        <v>1</v>
      </c>
      <c r="W303" s="549">
        <v>0</v>
      </c>
      <c r="X303" s="538">
        <v>0</v>
      </c>
      <c r="Y303" s="538">
        <f t="shared" si="313"/>
        <v>0</v>
      </c>
      <c r="Z303" s="550">
        <v>0</v>
      </c>
      <c r="AA303" s="538">
        <v>1</v>
      </c>
      <c r="AB303" s="540">
        <f t="shared" si="314"/>
        <v>1</v>
      </c>
      <c r="AC303" s="549">
        <v>0</v>
      </c>
      <c r="AD303" s="538">
        <v>0</v>
      </c>
      <c r="AE303" s="538">
        <f t="shared" si="315"/>
        <v>0</v>
      </c>
      <c r="AF303" s="550">
        <v>0</v>
      </c>
      <c r="AG303" s="538">
        <v>1</v>
      </c>
      <c r="AH303" s="540">
        <f t="shared" si="316"/>
        <v>1</v>
      </c>
      <c r="AI303" s="541">
        <f t="shared" si="317"/>
        <v>0</v>
      </c>
      <c r="AJ303" s="542">
        <f t="shared" si="317"/>
        <v>1</v>
      </c>
      <c r="AK303" s="543">
        <f t="shared" si="317"/>
        <v>1</v>
      </c>
    </row>
    <row r="304" spans="1:37" s="201" customFormat="1" ht="12.75">
      <c r="A304" s="507"/>
      <c r="B304" s="250"/>
      <c r="C304" s="521"/>
      <c r="D304" s="521"/>
      <c r="E304" s="525"/>
      <c r="F304" s="678"/>
      <c r="G304" s="242" t="s">
        <v>16</v>
      </c>
      <c r="H304" s="360" t="s">
        <v>384</v>
      </c>
      <c r="I304" s="242"/>
      <c r="J304" s="243"/>
      <c r="K304" s="562">
        <f aca="true" t="shared" si="318" ref="K304:AK304">SUM(K305:K310)</f>
        <v>0</v>
      </c>
      <c r="L304" s="563">
        <f t="shared" si="318"/>
        <v>0</v>
      </c>
      <c r="M304" s="563">
        <f t="shared" si="318"/>
        <v>0</v>
      </c>
      <c r="N304" s="564">
        <f t="shared" si="318"/>
        <v>0</v>
      </c>
      <c r="O304" s="563">
        <f t="shared" si="318"/>
        <v>0</v>
      </c>
      <c r="P304" s="565">
        <f t="shared" si="318"/>
        <v>0</v>
      </c>
      <c r="Q304" s="562">
        <f t="shared" si="318"/>
        <v>0</v>
      </c>
      <c r="R304" s="563">
        <f t="shared" si="318"/>
        <v>0</v>
      </c>
      <c r="S304" s="563">
        <f t="shared" si="318"/>
        <v>0</v>
      </c>
      <c r="T304" s="564">
        <f t="shared" si="318"/>
        <v>0</v>
      </c>
      <c r="U304" s="563">
        <f t="shared" si="318"/>
        <v>0</v>
      </c>
      <c r="V304" s="565">
        <f t="shared" si="318"/>
        <v>0</v>
      </c>
      <c r="W304" s="562">
        <f t="shared" si="318"/>
        <v>0</v>
      </c>
      <c r="X304" s="563">
        <f t="shared" si="318"/>
        <v>0</v>
      </c>
      <c r="Y304" s="563">
        <f t="shared" si="318"/>
        <v>0</v>
      </c>
      <c r="Z304" s="564">
        <f t="shared" si="318"/>
        <v>0</v>
      </c>
      <c r="AA304" s="563">
        <f t="shared" si="318"/>
        <v>0</v>
      </c>
      <c r="AB304" s="565">
        <f t="shared" si="318"/>
        <v>0</v>
      </c>
      <c r="AC304" s="562">
        <f t="shared" si="318"/>
        <v>0</v>
      </c>
      <c r="AD304" s="563">
        <f t="shared" si="318"/>
        <v>0</v>
      </c>
      <c r="AE304" s="563">
        <f t="shared" si="318"/>
        <v>0</v>
      </c>
      <c r="AF304" s="564">
        <f t="shared" si="318"/>
        <v>0</v>
      </c>
      <c r="AG304" s="563">
        <f t="shared" si="318"/>
        <v>0</v>
      </c>
      <c r="AH304" s="565">
        <f t="shared" si="318"/>
        <v>0</v>
      </c>
      <c r="AI304" s="562">
        <f t="shared" si="318"/>
        <v>0</v>
      </c>
      <c r="AJ304" s="563">
        <f t="shared" si="318"/>
        <v>0</v>
      </c>
      <c r="AK304" s="565">
        <f t="shared" si="318"/>
        <v>0</v>
      </c>
    </row>
    <row r="305" spans="1:37" s="201" customFormat="1" ht="12.75">
      <c r="A305" s="507"/>
      <c r="B305" s="250"/>
      <c r="C305" s="521"/>
      <c r="D305" s="521"/>
      <c r="E305" s="525"/>
      <c r="F305" s="360"/>
      <c r="G305" s="242"/>
      <c r="H305" s="242" t="s">
        <v>283</v>
      </c>
      <c r="I305" s="666"/>
      <c r="J305" s="243"/>
      <c r="K305" s="549"/>
      <c r="L305" s="538"/>
      <c r="M305" s="538">
        <f aca="true" t="shared" si="319" ref="M305:M310">+K305+L305</f>
        <v>0</v>
      </c>
      <c r="N305" s="550"/>
      <c r="O305" s="538"/>
      <c r="P305" s="540">
        <f aca="true" t="shared" si="320" ref="P305:P310">+N305+O305</f>
        <v>0</v>
      </c>
      <c r="Q305" s="549"/>
      <c r="R305" s="538"/>
      <c r="S305" s="538">
        <f aca="true" t="shared" si="321" ref="S305:S310">+Q305+R305</f>
        <v>0</v>
      </c>
      <c r="T305" s="550"/>
      <c r="U305" s="538"/>
      <c r="V305" s="540">
        <f aca="true" t="shared" si="322" ref="V305:V310">+T305+U305</f>
        <v>0</v>
      </c>
      <c r="W305" s="549"/>
      <c r="X305" s="538"/>
      <c r="Y305" s="538">
        <f aca="true" t="shared" si="323" ref="Y305:Y310">+W305+X305</f>
        <v>0</v>
      </c>
      <c r="Z305" s="550"/>
      <c r="AA305" s="538"/>
      <c r="AB305" s="540">
        <f aca="true" t="shared" si="324" ref="AB305:AB310">+Z305+AA305</f>
        <v>0</v>
      </c>
      <c r="AC305" s="549"/>
      <c r="AD305" s="538"/>
      <c r="AE305" s="538">
        <f aca="true" t="shared" si="325" ref="AE305:AE310">+AC305+AD305</f>
        <v>0</v>
      </c>
      <c r="AF305" s="550"/>
      <c r="AG305" s="538"/>
      <c r="AH305" s="540">
        <f aca="true" t="shared" si="326" ref="AH305:AH310">+AF305+AG305</f>
        <v>0</v>
      </c>
      <c r="AI305" s="541">
        <f aca="true" t="shared" si="327" ref="AI305:AK310">+K305+N305+Q305+W305+AC305</f>
        <v>0</v>
      </c>
      <c r="AJ305" s="542">
        <f t="shared" si="327"/>
        <v>0</v>
      </c>
      <c r="AK305" s="543">
        <f t="shared" si="327"/>
        <v>0</v>
      </c>
    </row>
    <row r="306" spans="1:37" s="201" customFormat="1" ht="12.75">
      <c r="A306" s="507"/>
      <c r="B306" s="250"/>
      <c r="C306" s="521"/>
      <c r="D306" s="521"/>
      <c r="E306" s="525"/>
      <c r="F306" s="360"/>
      <c r="G306" s="242"/>
      <c r="H306" s="242" t="s">
        <v>285</v>
      </c>
      <c r="I306" s="666"/>
      <c r="J306" s="243"/>
      <c r="K306" s="549"/>
      <c r="L306" s="538"/>
      <c r="M306" s="538">
        <f t="shared" si="319"/>
        <v>0</v>
      </c>
      <c r="N306" s="550"/>
      <c r="O306" s="538"/>
      <c r="P306" s="540">
        <f t="shared" si="320"/>
        <v>0</v>
      </c>
      <c r="Q306" s="549"/>
      <c r="R306" s="538"/>
      <c r="S306" s="538">
        <f t="shared" si="321"/>
        <v>0</v>
      </c>
      <c r="T306" s="550"/>
      <c r="U306" s="538"/>
      <c r="V306" s="540">
        <f t="shared" si="322"/>
        <v>0</v>
      </c>
      <c r="W306" s="549"/>
      <c r="X306" s="538"/>
      <c r="Y306" s="538">
        <f t="shared" si="323"/>
        <v>0</v>
      </c>
      <c r="Z306" s="550"/>
      <c r="AA306" s="538"/>
      <c r="AB306" s="540">
        <f t="shared" si="324"/>
        <v>0</v>
      </c>
      <c r="AC306" s="549"/>
      <c r="AD306" s="538"/>
      <c r="AE306" s="538">
        <f t="shared" si="325"/>
        <v>0</v>
      </c>
      <c r="AF306" s="550"/>
      <c r="AG306" s="538"/>
      <c r="AH306" s="540">
        <f t="shared" si="326"/>
        <v>0</v>
      </c>
      <c r="AI306" s="541">
        <f t="shared" si="327"/>
        <v>0</v>
      </c>
      <c r="AJ306" s="542">
        <f t="shared" si="327"/>
        <v>0</v>
      </c>
      <c r="AK306" s="543">
        <f t="shared" si="327"/>
        <v>0</v>
      </c>
    </row>
    <row r="307" spans="1:37" s="201" customFormat="1" ht="12.75">
      <c r="A307" s="507"/>
      <c r="B307" s="250"/>
      <c r="C307" s="521"/>
      <c r="D307" s="521"/>
      <c r="E307" s="525"/>
      <c r="F307" s="360"/>
      <c r="G307" s="242"/>
      <c r="H307" s="242" t="s">
        <v>287</v>
      </c>
      <c r="I307" s="666"/>
      <c r="J307" s="243"/>
      <c r="K307" s="549"/>
      <c r="L307" s="538"/>
      <c r="M307" s="538">
        <f t="shared" si="319"/>
        <v>0</v>
      </c>
      <c r="N307" s="550"/>
      <c r="O307" s="538"/>
      <c r="P307" s="540">
        <f t="shared" si="320"/>
        <v>0</v>
      </c>
      <c r="Q307" s="549"/>
      <c r="R307" s="538"/>
      <c r="S307" s="538">
        <f t="shared" si="321"/>
        <v>0</v>
      </c>
      <c r="T307" s="550"/>
      <c r="U307" s="538"/>
      <c r="V307" s="540">
        <f t="shared" si="322"/>
        <v>0</v>
      </c>
      <c r="W307" s="549"/>
      <c r="X307" s="538"/>
      <c r="Y307" s="538">
        <f t="shared" si="323"/>
        <v>0</v>
      </c>
      <c r="Z307" s="550"/>
      <c r="AA307" s="538"/>
      <c r="AB307" s="540">
        <f t="shared" si="324"/>
        <v>0</v>
      </c>
      <c r="AC307" s="549"/>
      <c r="AD307" s="538"/>
      <c r="AE307" s="538">
        <f t="shared" si="325"/>
        <v>0</v>
      </c>
      <c r="AF307" s="550"/>
      <c r="AG307" s="538"/>
      <c r="AH307" s="540">
        <f t="shared" si="326"/>
        <v>0</v>
      </c>
      <c r="AI307" s="675">
        <f t="shared" si="327"/>
        <v>0</v>
      </c>
      <c r="AJ307" s="542">
        <f t="shared" si="327"/>
        <v>0</v>
      </c>
      <c r="AK307" s="543">
        <f t="shared" si="327"/>
        <v>0</v>
      </c>
    </row>
    <row r="308" spans="1:37" s="201" customFormat="1" ht="12.75">
      <c r="A308" s="507"/>
      <c r="B308" s="250"/>
      <c r="C308" s="521"/>
      <c r="D308" s="521"/>
      <c r="E308" s="525"/>
      <c r="F308" s="360"/>
      <c r="G308" s="242"/>
      <c r="H308" s="242" t="s">
        <v>288</v>
      </c>
      <c r="I308" s="666"/>
      <c r="J308" s="243"/>
      <c r="K308" s="549"/>
      <c r="L308" s="538"/>
      <c r="M308" s="538">
        <f t="shared" si="319"/>
        <v>0</v>
      </c>
      <c r="N308" s="550"/>
      <c r="O308" s="538"/>
      <c r="P308" s="540">
        <f t="shared" si="320"/>
        <v>0</v>
      </c>
      <c r="Q308" s="549"/>
      <c r="R308" s="538"/>
      <c r="S308" s="538">
        <f t="shared" si="321"/>
        <v>0</v>
      </c>
      <c r="T308" s="550"/>
      <c r="U308" s="538"/>
      <c r="V308" s="540">
        <f t="shared" si="322"/>
        <v>0</v>
      </c>
      <c r="W308" s="549"/>
      <c r="X308" s="538"/>
      <c r="Y308" s="538">
        <f t="shared" si="323"/>
        <v>0</v>
      </c>
      <c r="Z308" s="550"/>
      <c r="AA308" s="538"/>
      <c r="AB308" s="540">
        <f t="shared" si="324"/>
        <v>0</v>
      </c>
      <c r="AC308" s="549"/>
      <c r="AD308" s="538"/>
      <c r="AE308" s="538">
        <f t="shared" si="325"/>
        <v>0</v>
      </c>
      <c r="AF308" s="550"/>
      <c r="AG308" s="538"/>
      <c r="AH308" s="540">
        <f t="shared" si="326"/>
        <v>0</v>
      </c>
      <c r="AI308" s="675">
        <f t="shared" si="327"/>
        <v>0</v>
      </c>
      <c r="AJ308" s="542">
        <f t="shared" si="327"/>
        <v>0</v>
      </c>
      <c r="AK308" s="543">
        <f t="shared" si="327"/>
        <v>0</v>
      </c>
    </row>
    <row r="309" spans="1:37" s="201" customFormat="1" ht="12.75">
      <c r="A309" s="507"/>
      <c r="B309" s="250"/>
      <c r="C309" s="521"/>
      <c r="D309" s="521"/>
      <c r="E309" s="525"/>
      <c r="F309" s="360"/>
      <c r="G309" s="242"/>
      <c r="H309" s="242" t="s">
        <v>289</v>
      </c>
      <c r="I309" s="666"/>
      <c r="J309" s="243"/>
      <c r="K309" s="549"/>
      <c r="L309" s="538"/>
      <c r="M309" s="538">
        <f t="shared" si="319"/>
        <v>0</v>
      </c>
      <c r="N309" s="550"/>
      <c r="O309" s="538"/>
      <c r="P309" s="540">
        <f t="shared" si="320"/>
        <v>0</v>
      </c>
      <c r="Q309" s="549"/>
      <c r="R309" s="538"/>
      <c r="S309" s="538">
        <f t="shared" si="321"/>
        <v>0</v>
      </c>
      <c r="T309" s="550"/>
      <c r="U309" s="538"/>
      <c r="V309" s="540">
        <f t="shared" si="322"/>
        <v>0</v>
      </c>
      <c r="W309" s="549"/>
      <c r="X309" s="538"/>
      <c r="Y309" s="538">
        <f t="shared" si="323"/>
        <v>0</v>
      </c>
      <c r="Z309" s="550"/>
      <c r="AA309" s="538"/>
      <c r="AB309" s="540">
        <f t="shared" si="324"/>
        <v>0</v>
      </c>
      <c r="AC309" s="549"/>
      <c r="AD309" s="538"/>
      <c r="AE309" s="538">
        <f t="shared" si="325"/>
        <v>0</v>
      </c>
      <c r="AF309" s="550"/>
      <c r="AG309" s="538"/>
      <c r="AH309" s="540">
        <f t="shared" si="326"/>
        <v>0</v>
      </c>
      <c r="AI309" s="675">
        <f>+K309+N309+Q309+W309+AC309</f>
        <v>0</v>
      </c>
      <c r="AJ309" s="542">
        <f>+L309+O309+R309+X309+AD309</f>
        <v>0</v>
      </c>
      <c r="AK309" s="543">
        <f>+M309+P309+S309+Y309+AE309</f>
        <v>0</v>
      </c>
    </row>
    <row r="310" spans="1:37" s="201" customFormat="1" ht="13.5" thickBot="1">
      <c r="A310" s="612"/>
      <c r="B310" s="250"/>
      <c r="C310" s="521"/>
      <c r="D310" s="521"/>
      <c r="E310" s="525"/>
      <c r="F310" s="687"/>
      <c r="G310" s="607"/>
      <c r="H310" s="242" t="s">
        <v>290</v>
      </c>
      <c r="I310" s="680"/>
      <c r="J310" s="608"/>
      <c r="K310" s="549"/>
      <c r="L310" s="538"/>
      <c r="M310" s="538">
        <f t="shared" si="319"/>
        <v>0</v>
      </c>
      <c r="N310" s="550"/>
      <c r="O310" s="538"/>
      <c r="P310" s="540">
        <f t="shared" si="320"/>
        <v>0</v>
      </c>
      <c r="Q310" s="549"/>
      <c r="R310" s="538"/>
      <c r="S310" s="538">
        <f t="shared" si="321"/>
        <v>0</v>
      </c>
      <c r="T310" s="550"/>
      <c r="U310" s="538"/>
      <c r="V310" s="540">
        <f t="shared" si="322"/>
        <v>0</v>
      </c>
      <c r="W310" s="549"/>
      <c r="X310" s="538"/>
      <c r="Y310" s="538">
        <f t="shared" si="323"/>
        <v>0</v>
      </c>
      <c r="Z310" s="550"/>
      <c r="AA310" s="538"/>
      <c r="AB310" s="540">
        <f t="shared" si="324"/>
        <v>0</v>
      </c>
      <c r="AC310" s="549"/>
      <c r="AD310" s="538"/>
      <c r="AE310" s="538">
        <f t="shared" si="325"/>
        <v>0</v>
      </c>
      <c r="AF310" s="550"/>
      <c r="AG310" s="538"/>
      <c r="AH310" s="540">
        <f t="shared" si="326"/>
        <v>0</v>
      </c>
      <c r="AI310" s="675">
        <f t="shared" si="327"/>
        <v>0</v>
      </c>
      <c r="AJ310" s="542">
        <f t="shared" si="327"/>
        <v>0</v>
      </c>
      <c r="AK310" s="543">
        <f t="shared" si="327"/>
        <v>0</v>
      </c>
    </row>
    <row r="311" spans="1:37" s="201" customFormat="1" ht="12.75">
      <c r="A311" s="507"/>
      <c r="B311" s="250"/>
      <c r="C311" s="521"/>
      <c r="D311" s="521"/>
      <c r="E311" s="525"/>
      <c r="F311" s="649" t="s">
        <v>31</v>
      </c>
      <c r="G311" s="688" t="s">
        <v>385</v>
      </c>
      <c r="J311" s="235"/>
      <c r="K311" s="689"/>
      <c r="L311" s="690"/>
      <c r="M311" s="690"/>
      <c r="N311" s="690"/>
      <c r="O311" s="690"/>
      <c r="P311" s="691"/>
      <c r="Q311" s="689"/>
      <c r="R311" s="690"/>
      <c r="S311" s="690"/>
      <c r="T311" s="690"/>
      <c r="U311" s="690"/>
      <c r="V311" s="691"/>
      <c r="W311" s="689"/>
      <c r="X311" s="690"/>
      <c r="Y311" s="690"/>
      <c r="Z311" s="690"/>
      <c r="AA311" s="690"/>
      <c r="AB311" s="691"/>
      <c r="AC311" s="689"/>
      <c r="AD311" s="690"/>
      <c r="AE311" s="690"/>
      <c r="AF311" s="690"/>
      <c r="AG311" s="690"/>
      <c r="AH311" s="691"/>
      <c r="AI311" s="692"/>
      <c r="AJ311" s="690"/>
      <c r="AK311" s="691"/>
    </row>
    <row r="312" spans="1:37" s="201" customFormat="1" ht="12.75">
      <c r="A312" s="507"/>
      <c r="B312" s="250"/>
      <c r="C312" s="521"/>
      <c r="D312" s="521"/>
      <c r="E312" s="525"/>
      <c r="F312" s="557"/>
      <c r="G312" s="693" t="s">
        <v>386</v>
      </c>
      <c r="H312" s="256"/>
      <c r="I312" s="256"/>
      <c r="J312" s="263"/>
      <c r="K312" s="670">
        <f>+K313+K320</f>
        <v>0</v>
      </c>
      <c r="L312" s="671">
        <f aca="true" t="shared" si="328" ref="L312:AK312">+L313+L320</f>
        <v>0</v>
      </c>
      <c r="M312" s="671">
        <f t="shared" si="328"/>
        <v>0</v>
      </c>
      <c r="N312" s="671">
        <f t="shared" si="328"/>
        <v>0</v>
      </c>
      <c r="O312" s="671">
        <f t="shared" si="328"/>
        <v>0</v>
      </c>
      <c r="P312" s="672">
        <f t="shared" si="328"/>
        <v>0</v>
      </c>
      <c r="Q312" s="670">
        <f t="shared" si="328"/>
        <v>0</v>
      </c>
      <c r="R312" s="671">
        <f t="shared" si="328"/>
        <v>0</v>
      </c>
      <c r="S312" s="671">
        <f t="shared" si="328"/>
        <v>0</v>
      </c>
      <c r="T312" s="671">
        <f t="shared" si="328"/>
        <v>0</v>
      </c>
      <c r="U312" s="671">
        <f t="shared" si="328"/>
        <v>0</v>
      </c>
      <c r="V312" s="672">
        <f t="shared" si="328"/>
        <v>0</v>
      </c>
      <c r="W312" s="670">
        <f t="shared" si="328"/>
        <v>0</v>
      </c>
      <c r="X312" s="671">
        <f t="shared" si="328"/>
        <v>0</v>
      </c>
      <c r="Y312" s="671">
        <f t="shared" si="328"/>
        <v>0</v>
      </c>
      <c r="Z312" s="671">
        <f t="shared" si="328"/>
        <v>0</v>
      </c>
      <c r="AA312" s="671">
        <f t="shared" si="328"/>
        <v>0</v>
      </c>
      <c r="AB312" s="672">
        <f t="shared" si="328"/>
        <v>0</v>
      </c>
      <c r="AC312" s="670">
        <f t="shared" si="328"/>
        <v>0</v>
      </c>
      <c r="AD312" s="671">
        <f t="shared" si="328"/>
        <v>0</v>
      </c>
      <c r="AE312" s="671">
        <f t="shared" si="328"/>
        <v>0</v>
      </c>
      <c r="AF312" s="671">
        <f t="shared" si="328"/>
        <v>0</v>
      </c>
      <c r="AG312" s="671">
        <f>+AG313+AG320</f>
        <v>0</v>
      </c>
      <c r="AH312" s="672">
        <f t="shared" si="328"/>
        <v>0</v>
      </c>
      <c r="AI312" s="694">
        <f t="shared" si="328"/>
        <v>0</v>
      </c>
      <c r="AJ312" s="671">
        <f t="shared" si="328"/>
        <v>0</v>
      </c>
      <c r="AK312" s="672">
        <f t="shared" si="328"/>
        <v>0</v>
      </c>
    </row>
    <row r="313" spans="1:37" s="201" customFormat="1" ht="12.75">
      <c r="A313" s="507"/>
      <c r="B313" s="250"/>
      <c r="C313" s="521"/>
      <c r="D313" s="521"/>
      <c r="E313" s="525"/>
      <c r="F313" s="695"/>
      <c r="G313" s="360" t="s">
        <v>14</v>
      </c>
      <c r="H313" s="262" t="s">
        <v>387</v>
      </c>
      <c r="I313" s="696"/>
      <c r="J313" s="263"/>
      <c r="K313" s="659"/>
      <c r="L313" s="658"/>
      <c r="M313" s="658">
        <f aca="true" t="shared" si="329" ref="M313:M326">+K313+L313</f>
        <v>0</v>
      </c>
      <c r="N313" s="697"/>
      <c r="O313" s="658"/>
      <c r="P313" s="658">
        <f aca="true" t="shared" si="330" ref="P313:P326">+N313+O313</f>
        <v>0</v>
      </c>
      <c r="Q313" s="659">
        <f>SUM(Q314:Q319)</f>
        <v>0</v>
      </c>
      <c r="R313" s="658">
        <f>SUM(R314:R319)</f>
        <v>0</v>
      </c>
      <c r="S313" s="658">
        <f aca="true" t="shared" si="331" ref="S313:S326">+Q313+R313</f>
        <v>0</v>
      </c>
      <c r="T313" s="697"/>
      <c r="U313" s="658"/>
      <c r="V313" s="658">
        <f aca="true" t="shared" si="332" ref="V313:V326">+T313+U313</f>
        <v>0</v>
      </c>
      <c r="W313" s="659">
        <f>SUM(W314:W319)</f>
        <v>0</v>
      </c>
      <c r="X313" s="658">
        <f>SUM(X314:X319)</f>
        <v>0</v>
      </c>
      <c r="Y313" s="658">
        <f aca="true" t="shared" si="333" ref="Y313:Y326">+W313+X313</f>
        <v>0</v>
      </c>
      <c r="Z313" s="697">
        <f>SUM(Z314:Z319)</f>
        <v>0</v>
      </c>
      <c r="AA313" s="658">
        <f>SUM(AA314:AA319)</f>
        <v>0</v>
      </c>
      <c r="AB313" s="658">
        <f aca="true" t="shared" si="334" ref="AB313:AB326">+Z313+AA313</f>
        <v>0</v>
      </c>
      <c r="AC313" s="659">
        <f>SUM(AC314:AC319)</f>
        <v>0</v>
      </c>
      <c r="AD313" s="658">
        <f>SUM(AD314:AD319)</f>
        <v>0</v>
      </c>
      <c r="AE313" s="658">
        <f aca="true" t="shared" si="335" ref="AE313:AE326">+AC313+AD313</f>
        <v>0</v>
      </c>
      <c r="AF313" s="697">
        <f>SUM(AF314:AF319)</f>
        <v>0</v>
      </c>
      <c r="AG313" s="658">
        <f>SUM(AG314:AG319)</f>
        <v>0</v>
      </c>
      <c r="AH313" s="698">
        <f aca="true" t="shared" si="336" ref="AH313:AH326">+AF313+AG313</f>
        <v>0</v>
      </c>
      <c r="AI313" s="675">
        <f>SUM(AI314:AI319)</f>
        <v>0</v>
      </c>
      <c r="AJ313" s="542">
        <f>SUM(AJ314:AJ319)</f>
        <v>0</v>
      </c>
      <c r="AK313" s="543">
        <f>+AI313+AJ313</f>
        <v>0</v>
      </c>
    </row>
    <row r="314" spans="1:37" s="201" customFormat="1" ht="12.75">
      <c r="A314" s="507"/>
      <c r="B314" s="250"/>
      <c r="C314" s="521"/>
      <c r="D314" s="521"/>
      <c r="E314" s="525"/>
      <c r="F314" s="360"/>
      <c r="G314" s="242"/>
      <c r="H314" s="242" t="s">
        <v>283</v>
      </c>
      <c r="I314" s="666"/>
      <c r="J314" s="243"/>
      <c r="K314" s="549"/>
      <c r="L314" s="538"/>
      <c r="M314" s="538">
        <f t="shared" si="329"/>
        <v>0</v>
      </c>
      <c r="N314" s="550"/>
      <c r="O314" s="538"/>
      <c r="P314" s="540">
        <f t="shared" si="330"/>
        <v>0</v>
      </c>
      <c r="Q314" s="549"/>
      <c r="R314" s="538"/>
      <c r="S314" s="538">
        <f t="shared" si="331"/>
        <v>0</v>
      </c>
      <c r="T314" s="550"/>
      <c r="U314" s="538"/>
      <c r="V314" s="540">
        <f t="shared" si="332"/>
        <v>0</v>
      </c>
      <c r="W314" s="549"/>
      <c r="X314" s="538"/>
      <c r="Y314" s="538">
        <f t="shared" si="333"/>
        <v>0</v>
      </c>
      <c r="Z314" s="550"/>
      <c r="AA314" s="538"/>
      <c r="AB314" s="540">
        <f t="shared" si="334"/>
        <v>0</v>
      </c>
      <c r="AC314" s="549"/>
      <c r="AD314" s="538"/>
      <c r="AE314" s="538">
        <f t="shared" si="335"/>
        <v>0</v>
      </c>
      <c r="AF314" s="550"/>
      <c r="AG314" s="538"/>
      <c r="AH314" s="540">
        <f t="shared" si="336"/>
        <v>0</v>
      </c>
      <c r="AI314" s="675">
        <f>+K314+N314+Q314+W314+AC314</f>
        <v>0</v>
      </c>
      <c r="AJ314" s="542">
        <f>+L314+O314+R314+X314+AD314</f>
        <v>0</v>
      </c>
      <c r="AK314" s="543">
        <f aca="true" t="shared" si="337" ref="AI314:AK319">+M314+P314+S314+Y314+AE314</f>
        <v>0</v>
      </c>
    </row>
    <row r="315" spans="1:37" s="201" customFormat="1" ht="12.75">
      <c r="A315" s="507"/>
      <c r="B315" s="250"/>
      <c r="C315" s="521"/>
      <c r="D315" s="521"/>
      <c r="E315" s="525"/>
      <c r="F315" s="360"/>
      <c r="G315" s="242"/>
      <c r="H315" s="242" t="s">
        <v>285</v>
      </c>
      <c r="I315" s="666"/>
      <c r="J315" s="243"/>
      <c r="K315" s="549"/>
      <c r="L315" s="538"/>
      <c r="M315" s="538">
        <f t="shared" si="329"/>
        <v>0</v>
      </c>
      <c r="N315" s="550"/>
      <c r="O315" s="538"/>
      <c r="P315" s="540">
        <f t="shared" si="330"/>
        <v>0</v>
      </c>
      <c r="Q315" s="549"/>
      <c r="R315" s="538"/>
      <c r="S315" s="538">
        <f t="shared" si="331"/>
        <v>0</v>
      </c>
      <c r="T315" s="550"/>
      <c r="U315" s="538"/>
      <c r="V315" s="540">
        <f t="shared" si="332"/>
        <v>0</v>
      </c>
      <c r="W315" s="549"/>
      <c r="X315" s="538"/>
      <c r="Y315" s="538">
        <f t="shared" si="333"/>
        <v>0</v>
      </c>
      <c r="Z315" s="550"/>
      <c r="AA315" s="538"/>
      <c r="AB315" s="540">
        <f t="shared" si="334"/>
        <v>0</v>
      </c>
      <c r="AC315" s="549"/>
      <c r="AD315" s="538"/>
      <c r="AE315" s="538">
        <f t="shared" si="335"/>
        <v>0</v>
      </c>
      <c r="AF315" s="550"/>
      <c r="AG315" s="538"/>
      <c r="AH315" s="540">
        <f t="shared" si="336"/>
        <v>0</v>
      </c>
      <c r="AI315" s="675">
        <f t="shared" si="337"/>
        <v>0</v>
      </c>
      <c r="AJ315" s="542">
        <f t="shared" si="337"/>
        <v>0</v>
      </c>
      <c r="AK315" s="543">
        <f t="shared" si="337"/>
        <v>0</v>
      </c>
    </row>
    <row r="316" spans="1:37" s="201" customFormat="1" ht="12.75">
      <c r="A316" s="507"/>
      <c r="B316" s="250"/>
      <c r="C316" s="521"/>
      <c r="D316" s="521"/>
      <c r="E316" s="525"/>
      <c r="F316" s="360"/>
      <c r="G316" s="242"/>
      <c r="H316" s="242" t="s">
        <v>287</v>
      </c>
      <c r="I316" s="666"/>
      <c r="J316" s="243"/>
      <c r="K316" s="549"/>
      <c r="L316" s="538"/>
      <c r="M316" s="538">
        <f t="shared" si="329"/>
        <v>0</v>
      </c>
      <c r="N316" s="550"/>
      <c r="O316" s="538"/>
      <c r="P316" s="540">
        <f t="shared" si="330"/>
        <v>0</v>
      </c>
      <c r="Q316" s="549"/>
      <c r="R316" s="538"/>
      <c r="S316" s="538">
        <f t="shared" si="331"/>
        <v>0</v>
      </c>
      <c r="T316" s="550"/>
      <c r="U316" s="538"/>
      <c r="V316" s="540">
        <f t="shared" si="332"/>
        <v>0</v>
      </c>
      <c r="W316" s="549"/>
      <c r="X316" s="538"/>
      <c r="Y316" s="538">
        <f t="shared" si="333"/>
        <v>0</v>
      </c>
      <c r="Z316" s="550"/>
      <c r="AA316" s="538"/>
      <c r="AB316" s="540">
        <f t="shared" si="334"/>
        <v>0</v>
      </c>
      <c r="AC316" s="549"/>
      <c r="AD316" s="538"/>
      <c r="AE316" s="538">
        <f t="shared" si="335"/>
        <v>0</v>
      </c>
      <c r="AF316" s="550"/>
      <c r="AG316" s="538"/>
      <c r="AH316" s="540">
        <f t="shared" si="336"/>
        <v>0</v>
      </c>
      <c r="AI316" s="675">
        <f t="shared" si="337"/>
        <v>0</v>
      </c>
      <c r="AJ316" s="542">
        <f t="shared" si="337"/>
        <v>0</v>
      </c>
      <c r="AK316" s="543">
        <f t="shared" si="337"/>
        <v>0</v>
      </c>
    </row>
    <row r="317" spans="1:37" s="201" customFormat="1" ht="12.75">
      <c r="A317" s="507"/>
      <c r="B317" s="250"/>
      <c r="C317" s="521"/>
      <c r="D317" s="521"/>
      <c r="E317" s="525"/>
      <c r="F317" s="360"/>
      <c r="G317" s="242"/>
      <c r="H317" s="242" t="s">
        <v>288</v>
      </c>
      <c r="I317" s="666"/>
      <c r="J317" s="243"/>
      <c r="K317" s="549"/>
      <c r="L317" s="538"/>
      <c r="M317" s="538">
        <f t="shared" si="329"/>
        <v>0</v>
      </c>
      <c r="N317" s="550"/>
      <c r="O317" s="538"/>
      <c r="P317" s="540">
        <f t="shared" si="330"/>
        <v>0</v>
      </c>
      <c r="Q317" s="549"/>
      <c r="R317" s="538"/>
      <c r="S317" s="538">
        <f t="shared" si="331"/>
        <v>0</v>
      </c>
      <c r="T317" s="550"/>
      <c r="U317" s="538"/>
      <c r="V317" s="540">
        <f t="shared" si="332"/>
        <v>0</v>
      </c>
      <c r="W317" s="549"/>
      <c r="X317" s="538"/>
      <c r="Y317" s="538">
        <f t="shared" si="333"/>
        <v>0</v>
      </c>
      <c r="Z317" s="550"/>
      <c r="AA317" s="538"/>
      <c r="AB317" s="540">
        <f t="shared" si="334"/>
        <v>0</v>
      </c>
      <c r="AC317" s="549"/>
      <c r="AD317" s="538"/>
      <c r="AE317" s="538">
        <f t="shared" si="335"/>
        <v>0</v>
      </c>
      <c r="AF317" s="550"/>
      <c r="AG317" s="538"/>
      <c r="AH317" s="540">
        <f t="shared" si="336"/>
        <v>0</v>
      </c>
      <c r="AI317" s="675">
        <f t="shared" si="337"/>
        <v>0</v>
      </c>
      <c r="AJ317" s="542">
        <f t="shared" si="337"/>
        <v>0</v>
      </c>
      <c r="AK317" s="543">
        <f t="shared" si="337"/>
        <v>0</v>
      </c>
    </row>
    <row r="318" spans="1:37" s="201" customFormat="1" ht="12.75">
      <c r="A318" s="507"/>
      <c r="B318" s="250"/>
      <c r="C318" s="521"/>
      <c r="D318" s="521"/>
      <c r="E318" s="525"/>
      <c r="F318" s="360"/>
      <c r="G318" s="242"/>
      <c r="H318" s="242" t="s">
        <v>289</v>
      </c>
      <c r="I318" s="666"/>
      <c r="J318" s="243"/>
      <c r="K318" s="549"/>
      <c r="L318" s="538"/>
      <c r="M318" s="538">
        <f>+K318+L318</f>
        <v>0</v>
      </c>
      <c r="N318" s="550"/>
      <c r="O318" s="538"/>
      <c r="P318" s="540">
        <f>+N318+O318</f>
        <v>0</v>
      </c>
      <c r="Q318" s="549"/>
      <c r="R318" s="538"/>
      <c r="S318" s="538">
        <f>+Q318+R318</f>
        <v>0</v>
      </c>
      <c r="T318" s="550"/>
      <c r="U318" s="538"/>
      <c r="V318" s="540">
        <f>+T318+U318</f>
        <v>0</v>
      </c>
      <c r="W318" s="549"/>
      <c r="X318" s="538"/>
      <c r="Y318" s="538">
        <f>+W318+X318</f>
        <v>0</v>
      </c>
      <c r="Z318" s="550"/>
      <c r="AA318" s="538"/>
      <c r="AB318" s="540">
        <f>+Z318+AA318</f>
        <v>0</v>
      </c>
      <c r="AC318" s="549"/>
      <c r="AD318" s="538"/>
      <c r="AE318" s="538">
        <f>+AC318+AD318</f>
        <v>0</v>
      </c>
      <c r="AF318" s="550"/>
      <c r="AG318" s="538"/>
      <c r="AH318" s="540">
        <f>+AF318+AG318</f>
        <v>0</v>
      </c>
      <c r="AI318" s="675">
        <f>+K318+N318+Q318+W318+AC318</f>
        <v>0</v>
      </c>
      <c r="AJ318" s="542">
        <f>+L318+O318+R318+X318+AD318</f>
        <v>0</v>
      </c>
      <c r="AK318" s="543">
        <f>+M318+P318+S318+Y318+AE318</f>
        <v>0</v>
      </c>
    </row>
    <row r="319" spans="1:37" s="201" customFormat="1" ht="12.75">
      <c r="A319" s="507"/>
      <c r="B319" s="250"/>
      <c r="C319" s="521"/>
      <c r="D319" s="521"/>
      <c r="E319" s="525"/>
      <c r="F319" s="360"/>
      <c r="G319" s="242"/>
      <c r="H319" s="242" t="s">
        <v>290</v>
      </c>
      <c r="I319" s="666"/>
      <c r="J319" s="243"/>
      <c r="K319" s="549"/>
      <c r="L319" s="538"/>
      <c r="M319" s="538">
        <f t="shared" si="329"/>
        <v>0</v>
      </c>
      <c r="N319" s="550"/>
      <c r="O319" s="538"/>
      <c r="P319" s="540">
        <f t="shared" si="330"/>
        <v>0</v>
      </c>
      <c r="Q319" s="549"/>
      <c r="R319" s="538"/>
      <c r="S319" s="538">
        <f t="shared" si="331"/>
        <v>0</v>
      </c>
      <c r="T319" s="550"/>
      <c r="U319" s="538"/>
      <c r="V319" s="540">
        <f t="shared" si="332"/>
        <v>0</v>
      </c>
      <c r="W319" s="549"/>
      <c r="X319" s="538"/>
      <c r="Y319" s="538">
        <f t="shared" si="333"/>
        <v>0</v>
      </c>
      <c r="Z319" s="550"/>
      <c r="AA319" s="538"/>
      <c r="AB319" s="540">
        <f t="shared" si="334"/>
        <v>0</v>
      </c>
      <c r="AC319" s="549"/>
      <c r="AD319" s="538"/>
      <c r="AE319" s="538">
        <f t="shared" si="335"/>
        <v>0</v>
      </c>
      <c r="AF319" s="550"/>
      <c r="AG319" s="538"/>
      <c r="AH319" s="540">
        <f t="shared" si="336"/>
        <v>0</v>
      </c>
      <c r="AI319" s="675">
        <f t="shared" si="337"/>
        <v>0</v>
      </c>
      <c r="AJ319" s="542">
        <f t="shared" si="337"/>
        <v>0</v>
      </c>
      <c r="AK319" s="543">
        <f t="shared" si="337"/>
        <v>0</v>
      </c>
    </row>
    <row r="320" spans="1:37" s="201" customFormat="1" ht="12.75">
      <c r="A320" s="507"/>
      <c r="B320" s="250"/>
      <c r="C320" s="521"/>
      <c r="D320" s="521"/>
      <c r="E320" s="525"/>
      <c r="F320" s="617"/>
      <c r="G320" s="521" t="s">
        <v>15</v>
      </c>
      <c r="H320" s="262" t="s">
        <v>388</v>
      </c>
      <c r="I320" s="696"/>
      <c r="J320" s="263"/>
      <c r="K320" s="659"/>
      <c r="L320" s="658"/>
      <c r="M320" s="658">
        <f t="shared" si="329"/>
        <v>0</v>
      </c>
      <c r="N320" s="697"/>
      <c r="O320" s="658"/>
      <c r="P320" s="658">
        <f t="shared" si="330"/>
        <v>0</v>
      </c>
      <c r="Q320" s="659">
        <f>SUM(Q321:Q326)</f>
        <v>0</v>
      </c>
      <c r="R320" s="658">
        <f>SUM(R321:R326)</f>
        <v>0</v>
      </c>
      <c r="S320" s="658">
        <f t="shared" si="331"/>
        <v>0</v>
      </c>
      <c r="T320" s="697">
        <f>SUM(T321:T326)</f>
        <v>0</v>
      </c>
      <c r="U320" s="658">
        <f>SUM(U321:U326)</f>
        <v>0</v>
      </c>
      <c r="V320" s="658">
        <f t="shared" si="332"/>
        <v>0</v>
      </c>
      <c r="W320" s="659">
        <f>SUM(W321:W326)</f>
        <v>0</v>
      </c>
      <c r="X320" s="658">
        <f>SUM(X321:X326)</f>
        <v>0</v>
      </c>
      <c r="Y320" s="658">
        <f t="shared" si="333"/>
        <v>0</v>
      </c>
      <c r="Z320" s="697">
        <f>SUM(Z321:Z326)</f>
        <v>0</v>
      </c>
      <c r="AA320" s="658">
        <f>SUM(AA321:AA326)</f>
        <v>0</v>
      </c>
      <c r="AB320" s="658">
        <f t="shared" si="334"/>
        <v>0</v>
      </c>
      <c r="AC320" s="659">
        <f>SUM(AC321:AC326)</f>
        <v>0</v>
      </c>
      <c r="AD320" s="658">
        <f>SUM(AD321:AD326)</f>
        <v>0</v>
      </c>
      <c r="AE320" s="658">
        <f t="shared" si="335"/>
        <v>0</v>
      </c>
      <c r="AF320" s="697">
        <f>SUM(AF321:AF326)</f>
        <v>0</v>
      </c>
      <c r="AG320" s="658">
        <f>SUM(AG321:AG326)</f>
        <v>0</v>
      </c>
      <c r="AH320" s="698">
        <f t="shared" si="336"/>
        <v>0</v>
      </c>
      <c r="AI320" s="675">
        <f>SUM(AI321:AI326)</f>
        <v>0</v>
      </c>
      <c r="AJ320" s="542">
        <f>SUM(AJ321:AJ326)</f>
        <v>0</v>
      </c>
      <c r="AK320" s="543">
        <f>+AI320+AJ320</f>
        <v>0</v>
      </c>
    </row>
    <row r="321" spans="1:37" s="201" customFormat="1" ht="12.75">
      <c r="A321" s="507"/>
      <c r="B321" s="250"/>
      <c r="C321" s="521"/>
      <c r="D321" s="521"/>
      <c r="E321" s="525"/>
      <c r="F321" s="360"/>
      <c r="G321" s="242"/>
      <c r="H321" s="242" t="s">
        <v>283</v>
      </c>
      <c r="I321" s="666"/>
      <c r="J321" s="243"/>
      <c r="K321" s="549"/>
      <c r="L321" s="538"/>
      <c r="M321" s="538">
        <f t="shared" si="329"/>
        <v>0</v>
      </c>
      <c r="N321" s="550"/>
      <c r="O321" s="538"/>
      <c r="P321" s="540">
        <f t="shared" si="330"/>
        <v>0</v>
      </c>
      <c r="Q321" s="549"/>
      <c r="R321" s="538"/>
      <c r="S321" s="538">
        <f t="shared" si="331"/>
        <v>0</v>
      </c>
      <c r="T321" s="550"/>
      <c r="U321" s="538"/>
      <c r="V321" s="540">
        <f t="shared" si="332"/>
        <v>0</v>
      </c>
      <c r="W321" s="549"/>
      <c r="X321" s="538"/>
      <c r="Y321" s="538">
        <f t="shared" si="333"/>
        <v>0</v>
      </c>
      <c r="Z321" s="550"/>
      <c r="AA321" s="538"/>
      <c r="AB321" s="540">
        <f t="shared" si="334"/>
        <v>0</v>
      </c>
      <c r="AC321" s="549"/>
      <c r="AD321" s="538"/>
      <c r="AE321" s="538">
        <f t="shared" si="335"/>
        <v>0</v>
      </c>
      <c r="AF321" s="550"/>
      <c r="AG321" s="538"/>
      <c r="AH321" s="540">
        <f t="shared" si="336"/>
        <v>0</v>
      </c>
      <c r="AI321" s="675">
        <f aca="true" t="shared" si="338" ref="AI321:AK326">+K321+N321+Q321+W321+AC321</f>
        <v>0</v>
      </c>
      <c r="AJ321" s="542">
        <f t="shared" si="338"/>
        <v>0</v>
      </c>
      <c r="AK321" s="543">
        <f t="shared" si="338"/>
        <v>0</v>
      </c>
    </row>
    <row r="322" spans="1:37" s="201" customFormat="1" ht="12.75">
      <c r="A322" s="507"/>
      <c r="B322" s="250"/>
      <c r="C322" s="521"/>
      <c r="D322" s="521"/>
      <c r="E322" s="525"/>
      <c r="F322" s="360"/>
      <c r="G322" s="242"/>
      <c r="H322" s="242" t="s">
        <v>285</v>
      </c>
      <c r="I322" s="666"/>
      <c r="J322" s="243"/>
      <c r="K322" s="549"/>
      <c r="L322" s="538"/>
      <c r="M322" s="538">
        <f t="shared" si="329"/>
        <v>0</v>
      </c>
      <c r="N322" s="550"/>
      <c r="O322" s="538"/>
      <c r="P322" s="540">
        <f t="shared" si="330"/>
        <v>0</v>
      </c>
      <c r="Q322" s="549"/>
      <c r="R322" s="538"/>
      <c r="S322" s="538">
        <f t="shared" si="331"/>
        <v>0</v>
      </c>
      <c r="T322" s="550"/>
      <c r="U322" s="538"/>
      <c r="V322" s="540">
        <f t="shared" si="332"/>
        <v>0</v>
      </c>
      <c r="W322" s="549"/>
      <c r="X322" s="538"/>
      <c r="Y322" s="538">
        <f t="shared" si="333"/>
        <v>0</v>
      </c>
      <c r="Z322" s="550"/>
      <c r="AA322" s="538"/>
      <c r="AB322" s="540">
        <f t="shared" si="334"/>
        <v>0</v>
      </c>
      <c r="AC322" s="549"/>
      <c r="AD322" s="538"/>
      <c r="AE322" s="538">
        <f t="shared" si="335"/>
        <v>0</v>
      </c>
      <c r="AF322" s="550"/>
      <c r="AG322" s="538"/>
      <c r="AH322" s="540">
        <f t="shared" si="336"/>
        <v>0</v>
      </c>
      <c r="AI322" s="675">
        <f t="shared" si="338"/>
        <v>0</v>
      </c>
      <c r="AJ322" s="542">
        <f t="shared" si="338"/>
        <v>0</v>
      </c>
      <c r="AK322" s="543">
        <f t="shared" si="338"/>
        <v>0</v>
      </c>
    </row>
    <row r="323" spans="1:37" s="201" customFormat="1" ht="12.75">
      <c r="A323" s="507"/>
      <c r="B323" s="250"/>
      <c r="C323" s="521"/>
      <c r="D323" s="521"/>
      <c r="E323" s="525"/>
      <c r="F323" s="360"/>
      <c r="G323" s="242"/>
      <c r="H323" s="242" t="s">
        <v>287</v>
      </c>
      <c r="I323" s="666"/>
      <c r="J323" s="243"/>
      <c r="K323" s="549"/>
      <c r="L323" s="538"/>
      <c r="M323" s="538">
        <f t="shared" si="329"/>
        <v>0</v>
      </c>
      <c r="N323" s="550"/>
      <c r="O323" s="538"/>
      <c r="P323" s="540">
        <f t="shared" si="330"/>
        <v>0</v>
      </c>
      <c r="Q323" s="549"/>
      <c r="R323" s="538"/>
      <c r="S323" s="538">
        <f t="shared" si="331"/>
        <v>0</v>
      </c>
      <c r="T323" s="550"/>
      <c r="U323" s="538"/>
      <c r="V323" s="540">
        <f t="shared" si="332"/>
        <v>0</v>
      </c>
      <c r="W323" s="549"/>
      <c r="X323" s="538"/>
      <c r="Y323" s="538">
        <f t="shared" si="333"/>
        <v>0</v>
      </c>
      <c r="Z323" s="550"/>
      <c r="AA323" s="538"/>
      <c r="AB323" s="540">
        <f t="shared" si="334"/>
        <v>0</v>
      </c>
      <c r="AC323" s="549"/>
      <c r="AD323" s="538"/>
      <c r="AE323" s="538">
        <f t="shared" si="335"/>
        <v>0</v>
      </c>
      <c r="AF323" s="550"/>
      <c r="AG323" s="538"/>
      <c r="AH323" s="540">
        <f t="shared" si="336"/>
        <v>0</v>
      </c>
      <c r="AI323" s="675">
        <f t="shared" si="338"/>
        <v>0</v>
      </c>
      <c r="AJ323" s="542">
        <f t="shared" si="338"/>
        <v>0</v>
      </c>
      <c r="AK323" s="543">
        <f t="shared" si="338"/>
        <v>0</v>
      </c>
    </row>
    <row r="324" spans="1:37" s="201" customFormat="1" ht="12.75">
      <c r="A324" s="507"/>
      <c r="B324" s="250"/>
      <c r="C324" s="521"/>
      <c r="D324" s="521"/>
      <c r="E324" s="525"/>
      <c r="F324" s="360"/>
      <c r="G324" s="242"/>
      <c r="H324" s="242" t="s">
        <v>288</v>
      </c>
      <c r="I324" s="666"/>
      <c r="J324" s="243"/>
      <c r="K324" s="549"/>
      <c r="L324" s="538"/>
      <c r="M324" s="538">
        <f t="shared" si="329"/>
        <v>0</v>
      </c>
      <c r="N324" s="550"/>
      <c r="O324" s="538"/>
      <c r="P324" s="540">
        <f t="shared" si="330"/>
        <v>0</v>
      </c>
      <c r="Q324" s="549"/>
      <c r="R324" s="538"/>
      <c r="S324" s="538">
        <f t="shared" si="331"/>
        <v>0</v>
      </c>
      <c r="T324" s="550"/>
      <c r="U324" s="538"/>
      <c r="V324" s="540">
        <f t="shared" si="332"/>
        <v>0</v>
      </c>
      <c r="W324" s="549"/>
      <c r="X324" s="538"/>
      <c r="Y324" s="538">
        <f t="shared" si="333"/>
        <v>0</v>
      </c>
      <c r="Z324" s="550"/>
      <c r="AA324" s="538"/>
      <c r="AB324" s="540">
        <f t="shared" si="334"/>
        <v>0</v>
      </c>
      <c r="AC324" s="549"/>
      <c r="AD324" s="538"/>
      <c r="AE324" s="538">
        <f t="shared" si="335"/>
        <v>0</v>
      </c>
      <c r="AF324" s="550"/>
      <c r="AG324" s="538"/>
      <c r="AH324" s="540">
        <f t="shared" si="336"/>
        <v>0</v>
      </c>
      <c r="AI324" s="675">
        <f t="shared" si="338"/>
        <v>0</v>
      </c>
      <c r="AJ324" s="542">
        <f t="shared" si="338"/>
        <v>0</v>
      </c>
      <c r="AK324" s="543">
        <f t="shared" si="338"/>
        <v>0</v>
      </c>
    </row>
    <row r="325" spans="1:37" s="201" customFormat="1" ht="12.75">
      <c r="A325" s="507"/>
      <c r="B325" s="250"/>
      <c r="C325" s="521"/>
      <c r="D325" s="521"/>
      <c r="E325" s="525"/>
      <c r="F325" s="360"/>
      <c r="G325" s="242"/>
      <c r="H325" s="242" t="s">
        <v>289</v>
      </c>
      <c r="I325" s="666"/>
      <c r="J325" s="243"/>
      <c r="K325" s="549"/>
      <c r="L325" s="538"/>
      <c r="M325" s="538"/>
      <c r="N325" s="550"/>
      <c r="O325" s="538"/>
      <c r="P325" s="540"/>
      <c r="Q325" s="549"/>
      <c r="R325" s="538"/>
      <c r="S325" s="538"/>
      <c r="T325" s="550"/>
      <c r="U325" s="538"/>
      <c r="V325" s="540"/>
      <c r="W325" s="549"/>
      <c r="X325" s="538"/>
      <c r="Y325" s="538">
        <f t="shared" si="333"/>
        <v>0</v>
      </c>
      <c r="Z325" s="550"/>
      <c r="AA325" s="538"/>
      <c r="AB325" s="540"/>
      <c r="AC325" s="549"/>
      <c r="AD325" s="538"/>
      <c r="AE325" s="538"/>
      <c r="AF325" s="550"/>
      <c r="AG325" s="538"/>
      <c r="AH325" s="540"/>
      <c r="AI325" s="675">
        <f t="shared" si="338"/>
        <v>0</v>
      </c>
      <c r="AJ325" s="542"/>
      <c r="AK325" s="543"/>
    </row>
    <row r="326" spans="1:37" s="201" customFormat="1" ht="12.75">
      <c r="A326" s="507"/>
      <c r="B326" s="250"/>
      <c r="C326" s="521"/>
      <c r="D326" s="521"/>
      <c r="E326" s="525"/>
      <c r="F326" s="360"/>
      <c r="G326" s="242"/>
      <c r="H326" s="242" t="s">
        <v>290</v>
      </c>
      <c r="I326" s="666"/>
      <c r="J326" s="243"/>
      <c r="K326" s="549"/>
      <c r="L326" s="538"/>
      <c r="M326" s="538">
        <f t="shared" si="329"/>
        <v>0</v>
      </c>
      <c r="N326" s="550"/>
      <c r="O326" s="538"/>
      <c r="P326" s="540">
        <f t="shared" si="330"/>
        <v>0</v>
      </c>
      <c r="Q326" s="549"/>
      <c r="R326" s="538"/>
      <c r="S326" s="538">
        <f t="shared" si="331"/>
        <v>0</v>
      </c>
      <c r="T326" s="550"/>
      <c r="U326" s="538"/>
      <c r="V326" s="540">
        <f t="shared" si="332"/>
        <v>0</v>
      </c>
      <c r="W326" s="549"/>
      <c r="X326" s="538"/>
      <c r="Y326" s="538">
        <f t="shared" si="333"/>
        <v>0</v>
      </c>
      <c r="Z326" s="550"/>
      <c r="AA326" s="538"/>
      <c r="AB326" s="540">
        <f t="shared" si="334"/>
        <v>0</v>
      </c>
      <c r="AC326" s="549"/>
      <c r="AD326" s="538"/>
      <c r="AE326" s="538">
        <f t="shared" si="335"/>
        <v>0</v>
      </c>
      <c r="AF326" s="550"/>
      <c r="AG326" s="538"/>
      <c r="AH326" s="540">
        <f t="shared" si="336"/>
        <v>0</v>
      </c>
      <c r="AI326" s="675">
        <f t="shared" si="338"/>
        <v>0</v>
      </c>
      <c r="AJ326" s="542">
        <f t="shared" si="338"/>
        <v>0</v>
      </c>
      <c r="AK326" s="543">
        <f t="shared" si="338"/>
        <v>0</v>
      </c>
    </row>
    <row r="327" spans="1:37" s="201" customFormat="1" ht="12.75">
      <c r="A327" s="507"/>
      <c r="B327" s="250"/>
      <c r="C327" s="521"/>
      <c r="D327" s="521"/>
      <c r="E327" s="525"/>
      <c r="F327" s="649" t="s">
        <v>32</v>
      </c>
      <c r="G327" s="688" t="s">
        <v>389</v>
      </c>
      <c r="J327" s="235"/>
      <c r="K327" s="699"/>
      <c r="L327" s="700"/>
      <c r="M327" s="700"/>
      <c r="N327" s="701"/>
      <c r="O327" s="700"/>
      <c r="P327" s="702"/>
      <c r="Q327" s="699"/>
      <c r="R327" s="700"/>
      <c r="S327" s="700"/>
      <c r="T327" s="700"/>
      <c r="U327" s="700"/>
      <c r="V327" s="702"/>
      <c r="W327" s="699"/>
      <c r="X327" s="700"/>
      <c r="Y327" s="700"/>
      <c r="Z327" s="700"/>
      <c r="AA327" s="700"/>
      <c r="AB327" s="702"/>
      <c r="AC327" s="699"/>
      <c r="AD327" s="700"/>
      <c r="AE327" s="700"/>
      <c r="AF327" s="700"/>
      <c r="AG327" s="700"/>
      <c r="AH327" s="702"/>
      <c r="AI327" s="699"/>
      <c r="AJ327" s="700"/>
      <c r="AK327" s="702"/>
    </row>
    <row r="328" spans="1:37" s="201" customFormat="1" ht="12.75">
      <c r="A328" s="568"/>
      <c r="B328" s="513"/>
      <c r="C328" s="256"/>
      <c r="D328" s="513" t="s">
        <v>129</v>
      </c>
      <c r="E328" s="703"/>
      <c r="F328" s="557"/>
      <c r="G328" s="693" t="s">
        <v>390</v>
      </c>
      <c r="H328" s="256"/>
      <c r="I328" s="256"/>
      <c r="J328" s="263"/>
      <c r="K328" s="655">
        <f aca="true" t="shared" si="339" ref="K328:AJ328">SUM(K329:K331)</f>
        <v>0</v>
      </c>
      <c r="L328" s="656">
        <f t="shared" si="339"/>
        <v>0</v>
      </c>
      <c r="M328" s="656">
        <f t="shared" si="339"/>
        <v>0</v>
      </c>
      <c r="N328" s="656">
        <f t="shared" si="339"/>
        <v>0</v>
      </c>
      <c r="O328" s="656">
        <f t="shared" si="339"/>
        <v>0</v>
      </c>
      <c r="P328" s="657">
        <f t="shared" si="339"/>
        <v>0</v>
      </c>
      <c r="Q328" s="655">
        <f t="shared" si="339"/>
        <v>0</v>
      </c>
      <c r="R328" s="656">
        <f t="shared" si="339"/>
        <v>0</v>
      </c>
      <c r="S328" s="656">
        <f t="shared" si="339"/>
        <v>0</v>
      </c>
      <c r="T328" s="656">
        <f t="shared" si="339"/>
        <v>0</v>
      </c>
      <c r="U328" s="656">
        <f t="shared" si="339"/>
        <v>0</v>
      </c>
      <c r="V328" s="657">
        <f t="shared" si="339"/>
        <v>0</v>
      </c>
      <c r="W328" s="655">
        <f t="shared" si="339"/>
        <v>0</v>
      </c>
      <c r="X328" s="656">
        <f t="shared" si="339"/>
        <v>0</v>
      </c>
      <c r="Y328" s="656">
        <f t="shared" si="339"/>
        <v>0</v>
      </c>
      <c r="Z328" s="656">
        <f t="shared" si="339"/>
        <v>0</v>
      </c>
      <c r="AA328" s="656">
        <f t="shared" si="339"/>
        <v>0</v>
      </c>
      <c r="AB328" s="657">
        <f t="shared" si="339"/>
        <v>0</v>
      </c>
      <c r="AC328" s="655">
        <f t="shared" si="339"/>
        <v>0</v>
      </c>
      <c r="AD328" s="656">
        <f t="shared" si="339"/>
        <v>0</v>
      </c>
      <c r="AE328" s="656">
        <f t="shared" si="339"/>
        <v>0</v>
      </c>
      <c r="AF328" s="656">
        <f t="shared" si="339"/>
        <v>0</v>
      </c>
      <c r="AG328" s="656">
        <f t="shared" si="339"/>
        <v>0</v>
      </c>
      <c r="AH328" s="657">
        <f t="shared" si="339"/>
        <v>0</v>
      </c>
      <c r="AI328" s="655">
        <f t="shared" si="339"/>
        <v>0</v>
      </c>
      <c r="AJ328" s="656">
        <f t="shared" si="339"/>
        <v>0</v>
      </c>
      <c r="AK328" s="657">
        <f>SUM(AK329:AK331)</f>
        <v>0</v>
      </c>
    </row>
    <row r="329" spans="1:37" s="201" customFormat="1" ht="12.75">
      <c r="A329" s="507"/>
      <c r="B329" s="250"/>
      <c r="D329" s="250" t="s">
        <v>129</v>
      </c>
      <c r="E329" s="518"/>
      <c r="F329" s="661"/>
      <c r="G329" s="360" t="s">
        <v>14</v>
      </c>
      <c r="H329" s="262" t="s">
        <v>391</v>
      </c>
      <c r="I329" s="696"/>
      <c r="J329" s="263"/>
      <c r="K329" s="659"/>
      <c r="L329" s="658"/>
      <c r="M329" s="658">
        <f>+K329+L329</f>
        <v>0</v>
      </c>
      <c r="N329" s="658"/>
      <c r="O329" s="658"/>
      <c r="P329" s="698">
        <f>+N329+O329</f>
        <v>0</v>
      </c>
      <c r="Q329" s="659"/>
      <c r="R329" s="658"/>
      <c r="S329" s="658">
        <f>+Q329+R329</f>
        <v>0</v>
      </c>
      <c r="T329" s="658"/>
      <c r="U329" s="658"/>
      <c r="V329" s="698">
        <f>+T329+U329</f>
        <v>0</v>
      </c>
      <c r="W329" s="659"/>
      <c r="X329" s="658"/>
      <c r="Y329" s="658">
        <f>+W329+X329</f>
        <v>0</v>
      </c>
      <c r="Z329" s="658"/>
      <c r="AA329" s="658"/>
      <c r="AB329" s="698">
        <f>+Z329+AA329</f>
        <v>0</v>
      </c>
      <c r="AC329" s="659"/>
      <c r="AD329" s="658"/>
      <c r="AE329" s="658">
        <f>+AC329+AD329</f>
        <v>0</v>
      </c>
      <c r="AF329" s="658"/>
      <c r="AG329" s="658"/>
      <c r="AH329" s="698">
        <f>+AF329+AG329</f>
        <v>0</v>
      </c>
      <c r="AI329" s="628">
        <f aca="true" t="shared" si="340" ref="AI329:AK331">K329+N329+Q329+T329+W329+Z329+AC329+AF329</f>
        <v>0</v>
      </c>
      <c r="AJ329" s="629">
        <f t="shared" si="340"/>
        <v>0</v>
      </c>
      <c r="AK329" s="630">
        <f>M329+P329+S329+V329+Y329+AB329+AE329+AH329</f>
        <v>0</v>
      </c>
    </row>
    <row r="330" spans="1:37" s="201" customFormat="1" ht="12.75">
      <c r="A330" s="507"/>
      <c r="B330" s="250"/>
      <c r="D330" s="250"/>
      <c r="E330" s="518"/>
      <c r="F330" s="617"/>
      <c r="G330" s="521" t="s">
        <v>15</v>
      </c>
      <c r="H330" s="262" t="s">
        <v>391</v>
      </c>
      <c r="I330" s="696"/>
      <c r="J330" s="263"/>
      <c r="K330" s="659"/>
      <c r="L330" s="658"/>
      <c r="M330" s="658">
        <f>+K330+L330</f>
        <v>0</v>
      </c>
      <c r="N330" s="658"/>
      <c r="O330" s="658"/>
      <c r="P330" s="698">
        <f>+N330+O330</f>
        <v>0</v>
      </c>
      <c r="Q330" s="659"/>
      <c r="R330" s="658"/>
      <c r="S330" s="658">
        <f>+Q330+R330</f>
        <v>0</v>
      </c>
      <c r="T330" s="658"/>
      <c r="U330" s="658"/>
      <c r="V330" s="698">
        <f>+T330+U330</f>
        <v>0</v>
      </c>
      <c r="W330" s="659"/>
      <c r="X330" s="658"/>
      <c r="Y330" s="658">
        <f>+W330+X330</f>
        <v>0</v>
      </c>
      <c r="Z330" s="658"/>
      <c r="AA330" s="658"/>
      <c r="AB330" s="698">
        <f>+Z330+AA330</f>
        <v>0</v>
      </c>
      <c r="AC330" s="659"/>
      <c r="AD330" s="658"/>
      <c r="AE330" s="658">
        <f>+AC330+AD330</f>
        <v>0</v>
      </c>
      <c r="AF330" s="658"/>
      <c r="AG330" s="658"/>
      <c r="AH330" s="698">
        <f>+AF330+AG330</f>
        <v>0</v>
      </c>
      <c r="AI330" s="628">
        <f t="shared" si="340"/>
        <v>0</v>
      </c>
      <c r="AJ330" s="629">
        <f t="shared" si="340"/>
        <v>0</v>
      </c>
      <c r="AK330" s="630">
        <f t="shared" si="340"/>
        <v>0</v>
      </c>
    </row>
    <row r="331" spans="1:37" s="201" customFormat="1" ht="12.75">
      <c r="A331" s="507"/>
      <c r="B331" s="250"/>
      <c r="C331" s="250"/>
      <c r="D331" s="250"/>
      <c r="E331" s="508"/>
      <c r="F331" s="704"/>
      <c r="G331" s="242" t="s">
        <v>16</v>
      </c>
      <c r="H331" s="241" t="s">
        <v>391</v>
      </c>
      <c r="I331" s="679"/>
      <c r="J331" s="243"/>
      <c r="K331" s="659"/>
      <c r="L331" s="658"/>
      <c r="M331" s="658">
        <f>+K331+L331</f>
        <v>0</v>
      </c>
      <c r="N331" s="658"/>
      <c r="O331" s="658"/>
      <c r="P331" s="698">
        <f>+N331+O331</f>
        <v>0</v>
      </c>
      <c r="Q331" s="659"/>
      <c r="R331" s="658"/>
      <c r="S331" s="658">
        <f>+Q331+R331</f>
        <v>0</v>
      </c>
      <c r="T331" s="658"/>
      <c r="U331" s="658"/>
      <c r="V331" s="698">
        <f>+T331+U331</f>
        <v>0</v>
      </c>
      <c r="W331" s="659"/>
      <c r="X331" s="658"/>
      <c r="Y331" s="658">
        <f>+W331+X331</f>
        <v>0</v>
      </c>
      <c r="Z331" s="658"/>
      <c r="AA331" s="658"/>
      <c r="AB331" s="698">
        <f>+Z331+AA331</f>
        <v>0</v>
      </c>
      <c r="AC331" s="659"/>
      <c r="AD331" s="658"/>
      <c r="AE331" s="658">
        <f>+AC331+AD331</f>
        <v>0</v>
      </c>
      <c r="AF331" s="658"/>
      <c r="AG331" s="658"/>
      <c r="AH331" s="698">
        <f>+AF331+AG331</f>
        <v>0</v>
      </c>
      <c r="AI331" s="628">
        <f t="shared" si="340"/>
        <v>0</v>
      </c>
      <c r="AJ331" s="629">
        <f t="shared" si="340"/>
        <v>0</v>
      </c>
      <c r="AK331" s="630">
        <f t="shared" si="340"/>
        <v>0</v>
      </c>
    </row>
    <row r="332" spans="1:37" s="201" customFormat="1" ht="12.75">
      <c r="A332" s="231"/>
      <c r="B332" s="201" t="s">
        <v>129</v>
      </c>
      <c r="C332" s="201" t="s">
        <v>129</v>
      </c>
      <c r="E332" s="518"/>
      <c r="G332" s="705"/>
      <c r="H332" s="705"/>
      <c r="J332" s="706"/>
      <c r="K332" s="707"/>
      <c r="L332" s="708"/>
      <c r="M332" s="708"/>
      <c r="N332" s="709"/>
      <c r="O332" s="708"/>
      <c r="P332" s="710"/>
      <c r="Q332" s="707"/>
      <c r="R332" s="708"/>
      <c r="S332" s="708"/>
      <c r="T332" s="709"/>
      <c r="U332" s="708"/>
      <c r="V332" s="710"/>
      <c r="W332" s="707"/>
      <c r="X332" s="708"/>
      <c r="Y332" s="708"/>
      <c r="Z332" s="709"/>
      <c r="AA332" s="708"/>
      <c r="AB332" s="710"/>
      <c r="AC332" s="707"/>
      <c r="AD332" s="708"/>
      <c r="AE332" s="708"/>
      <c r="AF332" s="709"/>
      <c r="AG332" s="708"/>
      <c r="AH332" s="710"/>
      <c r="AI332" s="707"/>
      <c r="AJ332" s="708"/>
      <c r="AK332" s="710"/>
    </row>
    <row r="333" spans="1:37" s="201" customFormat="1" ht="12.75">
      <c r="A333" s="231"/>
      <c r="C333" s="250" t="s">
        <v>392</v>
      </c>
      <c r="D333" s="626" t="s">
        <v>393</v>
      </c>
      <c r="E333" s="711"/>
      <c r="F333" s="625" t="s">
        <v>5</v>
      </c>
      <c r="G333" s="250" t="s">
        <v>394</v>
      </c>
      <c r="H333" s="250"/>
      <c r="I333" s="250"/>
      <c r="J333" s="235"/>
      <c r="K333" s="707">
        <f>K334+K338+K343+K344</f>
        <v>9</v>
      </c>
      <c r="L333" s="708">
        <f>+L334+L339+L340+L341+L342+L343+L344</f>
        <v>20</v>
      </c>
      <c r="M333" s="708">
        <f>+M334+M339+M340+M341+M342+M343+M344</f>
        <v>29</v>
      </c>
      <c r="N333" s="709"/>
      <c r="O333" s="708">
        <f>+O334+O339+O340+O341+O342+O343+O344</f>
        <v>0</v>
      </c>
      <c r="P333" s="708">
        <f>+P334+P339+P340+P341+P342+P343+P344</f>
        <v>0</v>
      </c>
      <c r="Q333" s="707">
        <f>Q334+Q339+Q340+Q341+Q342+Q343+Q344</f>
        <v>7</v>
      </c>
      <c r="R333" s="708">
        <f>+R334+R339+R340+R341+R342+R343+R344</f>
        <v>19</v>
      </c>
      <c r="S333" s="708">
        <f>Q333+R333</f>
        <v>26</v>
      </c>
      <c r="T333" s="709"/>
      <c r="U333" s="708">
        <f>+U334+U339+U340+U341+U342+U343+U344</f>
        <v>0</v>
      </c>
      <c r="V333" s="708">
        <f>+V334+V339+V340+V341+V342+V343+V344</f>
        <v>0</v>
      </c>
      <c r="W333" s="707">
        <f>W334+W339+W340+W341+W342+W343+W344</f>
        <v>8</v>
      </c>
      <c r="X333" s="708">
        <f>+X334+X339+X340+X341+X342+X343+X344</f>
        <v>20</v>
      </c>
      <c r="Y333" s="708">
        <f>+Y334+Y339+Y340+Y341+Y342+Y343+Y344</f>
        <v>26</v>
      </c>
      <c r="Z333" s="709"/>
      <c r="AA333" s="708">
        <f>+AA334+AA339+AA340+AA341+AA342+AA343+AA344</f>
        <v>0</v>
      </c>
      <c r="AB333" s="708">
        <f>+AB334+AB339+AB340+AB341+AB342+AB343+AB344</f>
        <v>0</v>
      </c>
      <c r="AC333" s="707">
        <f>AC334+AC338+AC343+AC344</f>
        <v>8</v>
      </c>
      <c r="AD333" s="708">
        <f>+AD334+AD339+AD340+AD341+AD342+AD343+AD344</f>
        <v>19</v>
      </c>
      <c r="AE333" s="708">
        <f>+AE334+AE339+AE340+AE341+AE342+AE343+AE344</f>
        <v>25</v>
      </c>
      <c r="AF333" s="709"/>
      <c r="AG333" s="708">
        <f>+AG334+AG339+AG340+AG341+AG342+AG343+AG344</f>
        <v>0</v>
      </c>
      <c r="AH333" s="708">
        <f>+AH334+AH339+AH340+AH341+AH342+AH343+AH344</f>
        <v>0</v>
      </c>
      <c r="AI333" s="707">
        <f>K333+Q333+W333+AC333</f>
        <v>32</v>
      </c>
      <c r="AJ333" s="708">
        <f>+AJ334+AJ339+AJ340+AJ341+AJ342+AJ343+AJ344</f>
        <v>78</v>
      </c>
      <c r="AK333" s="710">
        <f>+AK334+AK339+AK340+AK341+AK342+AK343+AK344</f>
        <v>110</v>
      </c>
    </row>
    <row r="334" spans="1:37" s="201" customFormat="1" ht="12.75">
      <c r="A334" s="231"/>
      <c r="B334" s="250"/>
      <c r="D334" s="261" t="s">
        <v>395</v>
      </c>
      <c r="E334" s="711"/>
      <c r="F334" s="323"/>
      <c r="G334" s="242" t="s">
        <v>14</v>
      </c>
      <c r="H334" s="242" t="s">
        <v>301</v>
      </c>
      <c r="I334" s="242"/>
      <c r="J334" s="243"/>
      <c r="K334" s="541"/>
      <c r="L334" s="542"/>
      <c r="M334" s="542">
        <f>SUM(M335:M337)</f>
        <v>0</v>
      </c>
      <c r="N334" s="542"/>
      <c r="O334" s="542">
        <f>SUM(O335:O337)</f>
        <v>0</v>
      </c>
      <c r="P334" s="543">
        <f>SUM(P335:P337)</f>
        <v>0</v>
      </c>
      <c r="Q334" s="541"/>
      <c r="R334" s="542">
        <f>SUM(R335:R337)</f>
        <v>0</v>
      </c>
      <c r="S334" s="542">
        <f>SUM(S335:S337)</f>
        <v>0</v>
      </c>
      <c r="T334" s="542"/>
      <c r="U334" s="542">
        <f>SUM(U335:U337)</f>
        <v>0</v>
      </c>
      <c r="V334" s="543">
        <f>SUM(V335:V337)</f>
        <v>0</v>
      </c>
      <c r="W334" s="541"/>
      <c r="X334" s="542">
        <f>SUM(X335:X337)</f>
        <v>0</v>
      </c>
      <c r="Y334" s="542">
        <f>SUM(Y335:Y337)</f>
        <v>0</v>
      </c>
      <c r="Z334" s="542"/>
      <c r="AA334" s="542">
        <f>SUM(AA335:AA337)</f>
        <v>0</v>
      </c>
      <c r="AB334" s="543">
        <f>SUM(AB335:AB337)</f>
        <v>0</v>
      </c>
      <c r="AC334" s="541"/>
      <c r="AD334" s="542">
        <f>SUM(AD335:AD337)</f>
        <v>0</v>
      </c>
      <c r="AE334" s="542">
        <f>SUM(AE335:AE337)</f>
        <v>0</v>
      </c>
      <c r="AF334" s="542"/>
      <c r="AG334" s="542">
        <f>SUM(AG335:AG337)</f>
        <v>0</v>
      </c>
      <c r="AH334" s="543">
        <f>SUM(AH335:AH337)</f>
        <v>0</v>
      </c>
      <c r="AI334" s="541"/>
      <c r="AJ334" s="542">
        <f>SUM(AJ335:AJ337)</f>
        <v>0</v>
      </c>
      <c r="AK334" s="543">
        <f>SUM(AK335:AK337)</f>
        <v>0</v>
      </c>
    </row>
    <row r="335" spans="1:37" s="201" customFormat="1" ht="12.75">
      <c r="A335" s="231"/>
      <c r="B335" s="250"/>
      <c r="C335" s="626"/>
      <c r="D335" s="626"/>
      <c r="E335" s="711"/>
      <c r="F335" s="242"/>
      <c r="G335" s="242"/>
      <c r="H335" s="323" t="s">
        <v>241</v>
      </c>
      <c r="I335" s="242" t="s">
        <v>302</v>
      </c>
      <c r="J335" s="243"/>
      <c r="K335" s="541"/>
      <c r="L335" s="658"/>
      <c r="M335" s="658"/>
      <c r="N335" s="675"/>
      <c r="O335" s="658"/>
      <c r="P335" s="698">
        <f>+O335</f>
        <v>0</v>
      </c>
      <c r="Q335" s="541"/>
      <c r="R335" s="658"/>
      <c r="S335" s="658"/>
      <c r="T335" s="675"/>
      <c r="U335" s="658"/>
      <c r="V335" s="698">
        <f>+U335</f>
        <v>0</v>
      </c>
      <c r="W335" s="541"/>
      <c r="X335" s="658"/>
      <c r="Y335" s="658">
        <f>+X335</f>
        <v>0</v>
      </c>
      <c r="Z335" s="675"/>
      <c r="AA335" s="658"/>
      <c r="AB335" s="698">
        <f>+AA335</f>
        <v>0</v>
      </c>
      <c r="AC335" s="541"/>
      <c r="AD335" s="658"/>
      <c r="AE335" s="658">
        <f>+AD335</f>
        <v>0</v>
      </c>
      <c r="AF335" s="675"/>
      <c r="AG335" s="658"/>
      <c r="AH335" s="698">
        <f>+AG335</f>
        <v>0</v>
      </c>
      <c r="AI335" s="541"/>
      <c r="AJ335" s="542">
        <f aca="true" t="shared" si="341" ref="AJ335:AK343">+L335+O335+R335+X335+AD335</f>
        <v>0</v>
      </c>
      <c r="AK335" s="543">
        <f t="shared" si="341"/>
        <v>0</v>
      </c>
    </row>
    <row r="336" spans="1:37" s="201" customFormat="1" ht="12.75">
      <c r="A336" s="231"/>
      <c r="B336" s="250"/>
      <c r="C336" s="626"/>
      <c r="D336" s="626"/>
      <c r="E336" s="711"/>
      <c r="F336" s="242"/>
      <c r="G336" s="242"/>
      <c r="H336" s="323" t="s">
        <v>241</v>
      </c>
      <c r="I336" s="242" t="s">
        <v>303</v>
      </c>
      <c r="J336" s="243"/>
      <c r="K336" s="541"/>
      <c r="L336" s="658"/>
      <c r="M336" s="658">
        <f>+L336</f>
        <v>0</v>
      </c>
      <c r="N336" s="675"/>
      <c r="O336" s="658"/>
      <c r="P336" s="698">
        <f>+O336</f>
        <v>0</v>
      </c>
      <c r="Q336" s="541"/>
      <c r="R336" s="658"/>
      <c r="S336" s="658">
        <f>+R336</f>
        <v>0</v>
      </c>
      <c r="T336" s="675"/>
      <c r="U336" s="658"/>
      <c r="V336" s="698">
        <f>+U336</f>
        <v>0</v>
      </c>
      <c r="W336" s="541"/>
      <c r="X336" s="658"/>
      <c r="Y336" s="658">
        <f>+X336</f>
        <v>0</v>
      </c>
      <c r="Z336" s="675"/>
      <c r="AA336" s="658"/>
      <c r="AB336" s="698">
        <f>+AA336</f>
        <v>0</v>
      </c>
      <c r="AC336" s="541"/>
      <c r="AD336" s="658"/>
      <c r="AE336" s="658">
        <f>+AD336</f>
        <v>0</v>
      </c>
      <c r="AF336" s="675"/>
      <c r="AG336" s="658"/>
      <c r="AH336" s="698">
        <f>+AG336</f>
        <v>0</v>
      </c>
      <c r="AI336" s="541"/>
      <c r="AJ336" s="542">
        <f t="shared" si="341"/>
        <v>0</v>
      </c>
      <c r="AK336" s="543">
        <f t="shared" si="341"/>
        <v>0</v>
      </c>
    </row>
    <row r="337" spans="1:37" s="201" customFormat="1" ht="12.75">
      <c r="A337" s="231" t="s">
        <v>396</v>
      </c>
      <c r="B337" s="250" t="s">
        <v>129</v>
      </c>
      <c r="C337" s="626"/>
      <c r="D337" s="626"/>
      <c r="E337" s="711"/>
      <c r="F337" s="242"/>
      <c r="G337" s="277"/>
      <c r="H337" s="298" t="s">
        <v>241</v>
      </c>
      <c r="I337" s="242" t="s">
        <v>304</v>
      </c>
      <c r="J337" s="243"/>
      <c r="K337" s="541"/>
      <c r="L337" s="658"/>
      <c r="M337" s="658">
        <f>+L337</f>
        <v>0</v>
      </c>
      <c r="N337" s="675"/>
      <c r="O337" s="658"/>
      <c r="P337" s="698">
        <f>+O337</f>
        <v>0</v>
      </c>
      <c r="Q337" s="541"/>
      <c r="R337" s="658"/>
      <c r="S337" s="658">
        <f>+R337</f>
        <v>0</v>
      </c>
      <c r="T337" s="675"/>
      <c r="U337" s="658"/>
      <c r="V337" s="698">
        <f>+U337</f>
        <v>0</v>
      </c>
      <c r="W337" s="541"/>
      <c r="X337" s="658"/>
      <c r="Y337" s="658">
        <f>+X337</f>
        <v>0</v>
      </c>
      <c r="Z337" s="675"/>
      <c r="AA337" s="658"/>
      <c r="AB337" s="698">
        <f>+AA337</f>
        <v>0</v>
      </c>
      <c r="AC337" s="541"/>
      <c r="AD337" s="658"/>
      <c r="AE337" s="658">
        <f>+AD337</f>
        <v>0</v>
      </c>
      <c r="AF337" s="675"/>
      <c r="AG337" s="658"/>
      <c r="AH337" s="698">
        <f>+AG337</f>
        <v>0</v>
      </c>
      <c r="AI337" s="541"/>
      <c r="AJ337" s="542">
        <f t="shared" si="341"/>
        <v>0</v>
      </c>
      <c r="AK337" s="543">
        <f t="shared" si="341"/>
        <v>0</v>
      </c>
    </row>
    <row r="338" spans="1:37" s="201" customFormat="1" ht="12.75">
      <c r="A338" s="231"/>
      <c r="B338" s="250"/>
      <c r="C338" s="626"/>
      <c r="D338" s="626"/>
      <c r="E338" s="711"/>
      <c r="F338" s="391"/>
      <c r="G338" s="395" t="s">
        <v>15</v>
      </c>
      <c r="H338" s="395" t="s">
        <v>311</v>
      </c>
      <c r="I338" s="394"/>
      <c r="J338" s="392"/>
      <c r="K338" s="603"/>
      <c r="L338" s="604">
        <v>6</v>
      </c>
      <c r="M338" s="712">
        <f aca="true" t="shared" si="342" ref="M338:M343">K338+L338</f>
        <v>6</v>
      </c>
      <c r="N338" s="713"/>
      <c r="O338" s="712"/>
      <c r="P338" s="714"/>
      <c r="Q338" s="715"/>
      <c r="R338" s="712">
        <v>5</v>
      </c>
      <c r="S338" s="712"/>
      <c r="T338" s="713"/>
      <c r="U338" s="712"/>
      <c r="V338" s="714"/>
      <c r="W338" s="715"/>
      <c r="X338" s="712">
        <v>5</v>
      </c>
      <c r="Y338" s="712"/>
      <c r="Z338" s="713"/>
      <c r="AA338" s="712"/>
      <c r="AB338" s="714"/>
      <c r="AC338" s="715"/>
      <c r="AD338" s="712">
        <v>5</v>
      </c>
      <c r="AE338" s="712"/>
      <c r="AF338" s="713"/>
      <c r="AG338" s="712"/>
      <c r="AH338" s="714"/>
      <c r="AI338" s="541"/>
      <c r="AJ338" s="542">
        <f t="shared" si="341"/>
        <v>21</v>
      </c>
      <c r="AK338" s="543">
        <f t="shared" si="341"/>
        <v>6</v>
      </c>
    </row>
    <row r="339" spans="1:37" s="201" customFormat="1" ht="12.75">
      <c r="A339" s="231"/>
      <c r="B339" s="250"/>
      <c r="C339" s="626"/>
      <c r="D339" s="626"/>
      <c r="E339" s="711"/>
      <c r="F339" s="256"/>
      <c r="G339" s="287"/>
      <c r="H339" s="287" t="s">
        <v>312</v>
      </c>
      <c r="I339" s="256"/>
      <c r="J339" s="263"/>
      <c r="K339" s="566"/>
      <c r="L339" s="567"/>
      <c r="M339" s="712">
        <f t="shared" si="342"/>
        <v>0</v>
      </c>
      <c r="N339" s="716"/>
      <c r="O339" s="647"/>
      <c r="P339" s="647">
        <f>+O339</f>
        <v>0</v>
      </c>
      <c r="Q339" s="581"/>
      <c r="R339" s="647"/>
      <c r="S339" s="647"/>
      <c r="T339" s="716"/>
      <c r="U339" s="647"/>
      <c r="V339" s="647">
        <f>+U339</f>
        <v>0</v>
      </c>
      <c r="W339" s="581"/>
      <c r="X339" s="647"/>
      <c r="Y339" s="647">
        <f>+X339</f>
        <v>0</v>
      </c>
      <c r="Z339" s="716"/>
      <c r="AA339" s="647"/>
      <c r="AB339" s="647">
        <f>+AA339</f>
        <v>0</v>
      </c>
      <c r="AC339" s="581"/>
      <c r="AD339" s="647"/>
      <c r="AE339" s="647">
        <f>+AD339</f>
        <v>0</v>
      </c>
      <c r="AF339" s="716"/>
      <c r="AG339" s="647"/>
      <c r="AH339" s="647">
        <f>+AG339</f>
        <v>0</v>
      </c>
      <c r="AI339" s="541"/>
      <c r="AJ339" s="542">
        <f t="shared" si="341"/>
        <v>0</v>
      </c>
      <c r="AK339" s="543">
        <f t="shared" si="341"/>
        <v>0</v>
      </c>
    </row>
    <row r="340" spans="1:37" s="201" customFormat="1" ht="12.75">
      <c r="A340" s="231"/>
      <c r="B340" s="250"/>
      <c r="C340" s="626"/>
      <c r="D340" s="626"/>
      <c r="E340" s="711"/>
      <c r="F340" s="323"/>
      <c r="G340" s="277" t="s">
        <v>16</v>
      </c>
      <c r="H340" s="277" t="s">
        <v>324</v>
      </c>
      <c r="I340" s="242"/>
      <c r="J340" s="243"/>
      <c r="K340" s="566"/>
      <c r="L340" s="567"/>
      <c r="M340" s="712">
        <f t="shared" si="342"/>
        <v>0</v>
      </c>
      <c r="N340" s="675"/>
      <c r="O340" s="658"/>
      <c r="P340" s="658">
        <f>+O340</f>
        <v>0</v>
      </c>
      <c r="Q340" s="541"/>
      <c r="R340" s="658"/>
      <c r="S340" s="658">
        <f>+R340</f>
        <v>0</v>
      </c>
      <c r="T340" s="675"/>
      <c r="U340" s="658"/>
      <c r="V340" s="658">
        <f>+U340</f>
        <v>0</v>
      </c>
      <c r="W340" s="541"/>
      <c r="X340" s="658"/>
      <c r="Y340" s="658">
        <f>+X340</f>
        <v>0</v>
      </c>
      <c r="Z340" s="675"/>
      <c r="AA340" s="658"/>
      <c r="AB340" s="658">
        <f>+AA340</f>
        <v>0</v>
      </c>
      <c r="AC340" s="541"/>
      <c r="AD340" s="658"/>
      <c r="AE340" s="658">
        <f>+AD340</f>
        <v>0</v>
      </c>
      <c r="AF340" s="675"/>
      <c r="AG340" s="658"/>
      <c r="AH340" s="658">
        <f>+AG340</f>
        <v>0</v>
      </c>
      <c r="AI340" s="541"/>
      <c r="AJ340" s="542">
        <f t="shared" si="341"/>
        <v>0</v>
      </c>
      <c r="AK340" s="543">
        <f t="shared" si="341"/>
        <v>0</v>
      </c>
    </row>
    <row r="341" spans="1:37" s="201" customFormat="1" ht="12.75">
      <c r="A341" s="254"/>
      <c r="B341" s="250"/>
      <c r="C341" s="626"/>
      <c r="D341" s="626"/>
      <c r="E341" s="711"/>
      <c r="F341" s="323"/>
      <c r="G341" s="277" t="s">
        <v>17</v>
      </c>
      <c r="H341" s="277" t="s">
        <v>397</v>
      </c>
      <c r="I341" s="242"/>
      <c r="J341" s="243"/>
      <c r="K341" s="603"/>
      <c r="L341" s="604"/>
      <c r="M341" s="712">
        <f t="shared" si="342"/>
        <v>0</v>
      </c>
      <c r="N341" s="675"/>
      <c r="O341" s="658"/>
      <c r="P341" s="658">
        <f>+O341</f>
        <v>0</v>
      </c>
      <c r="Q341" s="541"/>
      <c r="R341" s="658"/>
      <c r="S341" s="658">
        <f>+R341</f>
        <v>0</v>
      </c>
      <c r="T341" s="675"/>
      <c r="U341" s="658"/>
      <c r="V341" s="658">
        <f>+U341</f>
        <v>0</v>
      </c>
      <c r="W341" s="541"/>
      <c r="X341" s="658"/>
      <c r="Y341" s="658">
        <f>+X341</f>
        <v>0</v>
      </c>
      <c r="Z341" s="675"/>
      <c r="AA341" s="658"/>
      <c r="AB341" s="658">
        <f>+AA341</f>
        <v>0</v>
      </c>
      <c r="AC341" s="541"/>
      <c r="AD341" s="658"/>
      <c r="AE341" s="658">
        <f>+AD341</f>
        <v>0</v>
      </c>
      <c r="AF341" s="675"/>
      <c r="AG341" s="658"/>
      <c r="AH341" s="658">
        <f>+AG341</f>
        <v>0</v>
      </c>
      <c r="AI341" s="541"/>
      <c r="AJ341" s="542">
        <f t="shared" si="341"/>
        <v>0</v>
      </c>
      <c r="AK341" s="543">
        <f t="shared" si="341"/>
        <v>0</v>
      </c>
    </row>
    <row r="342" spans="1:37" s="201" customFormat="1" ht="12.75">
      <c r="A342" s="231"/>
      <c r="B342" s="250"/>
      <c r="C342" s="626"/>
      <c r="D342" s="626"/>
      <c r="E342" s="711"/>
      <c r="F342" s="353"/>
      <c r="G342" s="287" t="s">
        <v>18</v>
      </c>
      <c r="H342" s="287" t="s">
        <v>398</v>
      </c>
      <c r="I342" s="256"/>
      <c r="J342" s="263"/>
      <c r="K342" s="566"/>
      <c r="L342" s="567"/>
      <c r="M342" s="712">
        <f t="shared" si="342"/>
        <v>0</v>
      </c>
      <c r="N342" s="716"/>
      <c r="O342" s="647"/>
      <c r="P342" s="647">
        <f>+O342</f>
        <v>0</v>
      </c>
      <c r="Q342" s="581"/>
      <c r="R342" s="647"/>
      <c r="S342" s="647">
        <f>+R342</f>
        <v>0</v>
      </c>
      <c r="T342" s="716"/>
      <c r="U342" s="647"/>
      <c r="V342" s="647">
        <f>+U342</f>
        <v>0</v>
      </c>
      <c r="W342" s="581"/>
      <c r="X342" s="647"/>
      <c r="Y342" s="647">
        <f>+X342</f>
        <v>0</v>
      </c>
      <c r="Z342" s="716"/>
      <c r="AA342" s="647"/>
      <c r="AB342" s="647">
        <f>+AA342</f>
        <v>0</v>
      </c>
      <c r="AC342" s="581"/>
      <c r="AD342" s="647"/>
      <c r="AE342" s="647">
        <f>+AD342</f>
        <v>0</v>
      </c>
      <c r="AF342" s="716"/>
      <c r="AG342" s="647"/>
      <c r="AH342" s="647">
        <f>+AG342</f>
        <v>0</v>
      </c>
      <c r="AI342" s="581"/>
      <c r="AJ342" s="582">
        <f t="shared" si="341"/>
        <v>0</v>
      </c>
      <c r="AK342" s="583">
        <f t="shared" si="341"/>
        <v>0</v>
      </c>
    </row>
    <row r="343" spans="1:37" s="201" customFormat="1" ht="12.75">
      <c r="A343" s="231"/>
      <c r="B343" s="250"/>
      <c r="C343" s="626"/>
      <c r="D343" s="626"/>
      <c r="E343" s="711"/>
      <c r="F343" s="298"/>
      <c r="G343" s="277" t="s">
        <v>22</v>
      </c>
      <c r="H343" s="277" t="s">
        <v>399</v>
      </c>
      <c r="I343" s="242"/>
      <c r="J343" s="243"/>
      <c r="K343" s="541">
        <v>3</v>
      </c>
      <c r="L343" s="658">
        <v>18</v>
      </c>
      <c r="M343" s="658">
        <f t="shared" si="342"/>
        <v>21</v>
      </c>
      <c r="N343" s="675"/>
      <c r="O343" s="658"/>
      <c r="P343" s="658">
        <f>N343+O343</f>
        <v>0</v>
      </c>
      <c r="Q343" s="541">
        <v>1</v>
      </c>
      <c r="R343" s="658">
        <v>18</v>
      </c>
      <c r="S343" s="658">
        <f>+R343</f>
        <v>18</v>
      </c>
      <c r="T343" s="675"/>
      <c r="U343" s="658"/>
      <c r="V343" s="658">
        <f>+U343</f>
        <v>0</v>
      </c>
      <c r="W343" s="541">
        <v>2</v>
      </c>
      <c r="X343" s="658">
        <v>18</v>
      </c>
      <c r="Y343" s="658">
        <f>+X343</f>
        <v>18</v>
      </c>
      <c r="Z343" s="675"/>
      <c r="AA343" s="658"/>
      <c r="AB343" s="658">
        <f>+AA343</f>
        <v>0</v>
      </c>
      <c r="AC343" s="541">
        <v>2</v>
      </c>
      <c r="AD343" s="658">
        <v>18</v>
      </c>
      <c r="AE343" s="658">
        <f>+AD343</f>
        <v>18</v>
      </c>
      <c r="AF343" s="675"/>
      <c r="AG343" s="658"/>
      <c r="AH343" s="658">
        <f>+AG343</f>
        <v>0</v>
      </c>
      <c r="AI343" s="541">
        <f>K343+Q343+W343+AC343</f>
        <v>8</v>
      </c>
      <c r="AJ343" s="542">
        <f t="shared" si="341"/>
        <v>72</v>
      </c>
      <c r="AK343" s="543">
        <f>AI343+AJ343</f>
        <v>80</v>
      </c>
    </row>
    <row r="344" spans="1:37" s="201" customFormat="1" ht="12.75">
      <c r="A344" s="231"/>
      <c r="B344" s="250"/>
      <c r="C344" s="626"/>
      <c r="D344" s="626"/>
      <c r="E344" s="711"/>
      <c r="F344" s="276"/>
      <c r="G344" s="261" t="s">
        <v>248</v>
      </c>
      <c r="H344" s="261" t="s">
        <v>358</v>
      </c>
      <c r="J344" s="235"/>
      <c r="K344" s="541">
        <f>K347</f>
        <v>6</v>
      </c>
      <c r="L344" s="542">
        <f>SUM(L345:L347)</f>
        <v>2</v>
      </c>
      <c r="M344" s="542">
        <f>SUM(M345:M347)</f>
        <v>8</v>
      </c>
      <c r="N344" s="542"/>
      <c r="O344" s="542">
        <f>SUM(O345:O347)</f>
        <v>0</v>
      </c>
      <c r="P344" s="543">
        <f>SUM(P345:P347)</f>
        <v>0</v>
      </c>
      <c r="Q344" s="542">
        <f>Q347</f>
        <v>6</v>
      </c>
      <c r="R344" s="542">
        <f>R347</f>
        <v>1</v>
      </c>
      <c r="S344" s="542">
        <f>SUM(S345:S347)</f>
        <v>7</v>
      </c>
      <c r="T344" s="542"/>
      <c r="U344" s="542">
        <f>SUM(U345:U347)</f>
        <v>0</v>
      </c>
      <c r="V344" s="543">
        <f>SUM(V345:V347)</f>
        <v>0</v>
      </c>
      <c r="W344" s="541">
        <f>SUM(W345:W347)</f>
        <v>6</v>
      </c>
      <c r="X344" s="542">
        <f>SUM(X345:X347)</f>
        <v>2</v>
      </c>
      <c r="Y344" s="542">
        <f>SUM(Y345:Y347)</f>
        <v>8</v>
      </c>
      <c r="Z344" s="542"/>
      <c r="AA344" s="542">
        <f>SUM(AA345:AA347)</f>
        <v>0</v>
      </c>
      <c r="AB344" s="543">
        <f>SUM(AB345:AB347)</f>
        <v>0</v>
      </c>
      <c r="AC344" s="541">
        <f>AC347</f>
        <v>6</v>
      </c>
      <c r="AD344" s="542">
        <f>SUM(AD345:AD347)</f>
        <v>1</v>
      </c>
      <c r="AE344" s="542">
        <f>SUM(AE345:AE347)</f>
        <v>7</v>
      </c>
      <c r="AF344" s="542"/>
      <c r="AG344" s="542">
        <f>SUM(AG345:AG347)</f>
        <v>0</v>
      </c>
      <c r="AH344" s="543">
        <f>SUM(AH345:AH347)</f>
        <v>0</v>
      </c>
      <c r="AI344" s="541">
        <f>K344+Q344+W344+AC344</f>
        <v>24</v>
      </c>
      <c r="AJ344" s="542">
        <f>SUM(AJ345:AJ347)</f>
        <v>6</v>
      </c>
      <c r="AK344" s="543">
        <f>SUM(AK345:AK347)</f>
        <v>30</v>
      </c>
    </row>
    <row r="345" spans="1:37" s="201" customFormat="1" ht="12.75" hidden="1">
      <c r="A345" s="231"/>
      <c r="B345" s="250"/>
      <c r="C345" s="626"/>
      <c r="D345" s="626"/>
      <c r="E345" s="711"/>
      <c r="F345" s="298"/>
      <c r="G345" s="277"/>
      <c r="H345" s="298" t="s">
        <v>400</v>
      </c>
      <c r="I345" s="242"/>
      <c r="J345" s="243"/>
      <c r="K345" s="541"/>
      <c r="L345" s="658"/>
      <c r="M345" s="658">
        <f>+L345</f>
        <v>0</v>
      </c>
      <c r="N345" s="675"/>
      <c r="O345" s="658"/>
      <c r="P345" s="698">
        <f>N345+O345</f>
        <v>0</v>
      </c>
      <c r="Q345" s="541"/>
      <c r="R345" s="658"/>
      <c r="S345" s="658">
        <f>+R345</f>
        <v>0</v>
      </c>
      <c r="T345" s="675"/>
      <c r="U345" s="658"/>
      <c r="V345" s="698">
        <f>+U345</f>
        <v>0</v>
      </c>
      <c r="W345" s="541"/>
      <c r="X345" s="658"/>
      <c r="Y345" s="658">
        <f>W345+X345</f>
        <v>0</v>
      </c>
      <c r="Z345" s="675"/>
      <c r="AA345" s="658"/>
      <c r="AB345" s="698">
        <f>+AA345</f>
        <v>0</v>
      </c>
      <c r="AC345" s="541"/>
      <c r="AD345" s="658"/>
      <c r="AE345" s="658">
        <f>+AD345</f>
        <v>0</v>
      </c>
      <c r="AF345" s="675"/>
      <c r="AG345" s="658"/>
      <c r="AH345" s="698">
        <f>+AG345</f>
        <v>0</v>
      </c>
      <c r="AI345" s="541"/>
      <c r="AJ345" s="542">
        <f aca="true" t="shared" si="343" ref="AJ345:AK347">+L345+O345+R345+X345+AD345</f>
        <v>0</v>
      </c>
      <c r="AK345" s="543">
        <f t="shared" si="343"/>
        <v>0</v>
      </c>
    </row>
    <row r="346" spans="1:37" s="201" customFormat="1" ht="12.75" hidden="1">
      <c r="A346" s="231"/>
      <c r="B346" s="250"/>
      <c r="C346" s="626"/>
      <c r="D346" s="626"/>
      <c r="E346" s="711"/>
      <c r="F346" s="298"/>
      <c r="G346" s="277"/>
      <c r="H346" s="298" t="s">
        <v>401</v>
      </c>
      <c r="I346" s="242"/>
      <c r="J346" s="243"/>
      <c r="K346" s="541"/>
      <c r="L346" s="658"/>
      <c r="M346" s="658">
        <f>+L346</f>
        <v>0</v>
      </c>
      <c r="N346" s="675"/>
      <c r="O346" s="658"/>
      <c r="P346" s="698">
        <f>N346+O346</f>
        <v>0</v>
      </c>
      <c r="Q346" s="541"/>
      <c r="R346" s="658"/>
      <c r="S346" s="658">
        <f>+R346</f>
        <v>0</v>
      </c>
      <c r="T346" s="675"/>
      <c r="U346" s="658"/>
      <c r="V346" s="698">
        <f>+U346</f>
        <v>0</v>
      </c>
      <c r="W346" s="541"/>
      <c r="X346" s="658"/>
      <c r="Y346" s="658">
        <f>W346+X346</f>
        <v>0</v>
      </c>
      <c r="Z346" s="675"/>
      <c r="AA346" s="658"/>
      <c r="AB346" s="698">
        <f>+AA346</f>
        <v>0</v>
      </c>
      <c r="AC346" s="541"/>
      <c r="AD346" s="658"/>
      <c r="AE346" s="658">
        <f>+AD346</f>
        <v>0</v>
      </c>
      <c r="AF346" s="675"/>
      <c r="AG346" s="658"/>
      <c r="AH346" s="698">
        <f>+AG346</f>
        <v>0</v>
      </c>
      <c r="AI346" s="541"/>
      <c r="AJ346" s="542">
        <f t="shared" si="343"/>
        <v>0</v>
      </c>
      <c r="AK346" s="543">
        <f t="shared" si="343"/>
        <v>0</v>
      </c>
    </row>
    <row r="347" spans="1:37" s="201" customFormat="1" ht="13.5" thickBot="1">
      <c r="A347" s="338"/>
      <c r="B347" s="250"/>
      <c r="C347" s="626"/>
      <c r="D347" s="626"/>
      <c r="E347" s="711"/>
      <c r="F347" s="717"/>
      <c r="G347" s="718"/>
      <c r="H347" s="717" t="s">
        <v>402</v>
      </c>
      <c r="I347" s="607"/>
      <c r="J347" s="608"/>
      <c r="K347" s="588">
        <v>6</v>
      </c>
      <c r="L347" s="719">
        <v>2</v>
      </c>
      <c r="M347" s="719">
        <f>K347+L347</f>
        <v>8</v>
      </c>
      <c r="N347" s="720"/>
      <c r="O347" s="719"/>
      <c r="P347" s="698">
        <f>N347+O347</f>
        <v>0</v>
      </c>
      <c r="Q347" s="588">
        <v>6</v>
      </c>
      <c r="R347" s="719">
        <v>1</v>
      </c>
      <c r="S347" s="719">
        <f>Q347+R347</f>
        <v>7</v>
      </c>
      <c r="T347" s="720"/>
      <c r="U347" s="719"/>
      <c r="V347" s="721">
        <f>+U347</f>
        <v>0</v>
      </c>
      <c r="W347" s="588">
        <v>6</v>
      </c>
      <c r="X347" s="719">
        <v>2</v>
      </c>
      <c r="Y347" s="658">
        <f>W347+X347</f>
        <v>8</v>
      </c>
      <c r="Z347" s="720"/>
      <c r="AA347" s="719"/>
      <c r="AB347" s="721">
        <f>+AA347</f>
        <v>0</v>
      </c>
      <c r="AC347" s="588">
        <v>6</v>
      </c>
      <c r="AD347" s="719">
        <v>1</v>
      </c>
      <c r="AE347" s="719">
        <f>AC347+AD347</f>
        <v>7</v>
      </c>
      <c r="AF347" s="720"/>
      <c r="AG347" s="719"/>
      <c r="AH347" s="721">
        <f>+AG347</f>
        <v>0</v>
      </c>
      <c r="AI347" s="588">
        <f>K347+Q347+W347+AC347</f>
        <v>24</v>
      </c>
      <c r="AJ347" s="589">
        <f t="shared" si="343"/>
        <v>6</v>
      </c>
      <c r="AK347" s="590">
        <f t="shared" si="343"/>
        <v>30</v>
      </c>
    </row>
    <row r="348" spans="1:37" s="201" customFormat="1" ht="28.5" customHeight="1">
      <c r="A348" s="231"/>
      <c r="B348" s="250"/>
      <c r="C348" s="276"/>
      <c r="D348" s="261"/>
      <c r="E348" s="722"/>
      <c r="F348" s="723" t="s">
        <v>6</v>
      </c>
      <c r="G348" s="1086" t="s">
        <v>403</v>
      </c>
      <c r="H348" s="1086"/>
      <c r="I348" s="1086"/>
      <c r="J348" s="1087"/>
      <c r="K348" s="655"/>
      <c r="L348" s="656">
        <f aca="true" t="shared" si="344" ref="L348:V348">SUM(L349:L355)</f>
        <v>21</v>
      </c>
      <c r="M348" s="656">
        <f t="shared" si="344"/>
        <v>29</v>
      </c>
      <c r="N348" s="656">
        <f t="shared" si="344"/>
        <v>0</v>
      </c>
      <c r="O348" s="656">
        <f t="shared" si="344"/>
        <v>0</v>
      </c>
      <c r="P348" s="656">
        <f t="shared" si="344"/>
        <v>0</v>
      </c>
      <c r="Q348" s="656">
        <f t="shared" si="344"/>
        <v>6</v>
      </c>
      <c r="R348" s="656">
        <f t="shared" si="344"/>
        <v>18</v>
      </c>
      <c r="S348" s="656">
        <f t="shared" si="344"/>
        <v>15</v>
      </c>
      <c r="T348" s="656">
        <f t="shared" si="344"/>
        <v>0</v>
      </c>
      <c r="U348" s="656">
        <f t="shared" si="344"/>
        <v>0</v>
      </c>
      <c r="V348" s="656">
        <f t="shared" si="344"/>
        <v>0</v>
      </c>
      <c r="W348" s="655"/>
      <c r="X348" s="656">
        <f>SUM(X349:X355)</f>
        <v>16</v>
      </c>
      <c r="Y348" s="656">
        <f>SUM(Y349:Y355)</f>
        <v>15</v>
      </c>
      <c r="Z348" s="656">
        <f>SUM(Z349:Z355)</f>
        <v>0</v>
      </c>
      <c r="AA348" s="656">
        <f>SUM(AA349:AA355)</f>
        <v>0</v>
      </c>
      <c r="AB348" s="656">
        <f>SUM(AB349:AB355)</f>
        <v>0</v>
      </c>
      <c r="AC348" s="655"/>
      <c r="AD348" s="656">
        <f>SUM(AD349:AD355)</f>
        <v>23</v>
      </c>
      <c r="AE348" s="656">
        <f>SUM(AE349:AE355)</f>
        <v>23</v>
      </c>
      <c r="AF348" s="656">
        <f>SUM(AF349:AF355)</f>
        <v>0</v>
      </c>
      <c r="AG348" s="656">
        <f>SUM(AG349:AG355)</f>
        <v>0</v>
      </c>
      <c r="AH348" s="656">
        <f>SUM(AH349:AH355)</f>
        <v>0</v>
      </c>
      <c r="AI348" s="655"/>
      <c r="AJ348" s="656">
        <f>SUM(AJ349:AJ355)</f>
        <v>70</v>
      </c>
      <c r="AK348" s="657">
        <f>SUM(AK349:AK355)</f>
        <v>82</v>
      </c>
    </row>
    <row r="349" spans="1:37" s="201" customFormat="1" ht="12.75">
      <c r="A349" s="231"/>
      <c r="C349" s="232"/>
      <c r="E349" s="722"/>
      <c r="F349" s="323"/>
      <c r="G349" s="242" t="s">
        <v>14</v>
      </c>
      <c r="H349" s="277" t="s">
        <v>356</v>
      </c>
      <c r="I349" s="242"/>
      <c r="J349" s="243"/>
      <c r="K349" s="724">
        <v>1</v>
      </c>
      <c r="L349" s="725">
        <v>2</v>
      </c>
      <c r="M349" s="726">
        <f aca="true" t="shared" si="345" ref="M349:M354">K349+L349</f>
        <v>3</v>
      </c>
      <c r="N349" s="629"/>
      <c r="O349" s="538"/>
      <c r="P349" s="538"/>
      <c r="Q349" s="566"/>
      <c r="R349" s="567">
        <v>2</v>
      </c>
      <c r="S349" s="726">
        <f aca="true" t="shared" si="346" ref="S349:S354">+R349</f>
        <v>2</v>
      </c>
      <c r="T349" s="629"/>
      <c r="U349" s="538"/>
      <c r="V349" s="538">
        <f aca="true" t="shared" si="347" ref="V349:V354">+U349</f>
        <v>0</v>
      </c>
      <c r="W349" s="566"/>
      <c r="X349" s="567">
        <v>2</v>
      </c>
      <c r="Y349" s="726">
        <f aca="true" t="shared" si="348" ref="Y349:Y354">+X349</f>
        <v>2</v>
      </c>
      <c r="Z349" s="629"/>
      <c r="AA349" s="538"/>
      <c r="AB349" s="538">
        <f aca="true" t="shared" si="349" ref="AB349:AB354">+AA349</f>
        <v>0</v>
      </c>
      <c r="AC349" s="566"/>
      <c r="AD349" s="567">
        <v>2</v>
      </c>
      <c r="AE349" s="726">
        <f aca="true" t="shared" si="350" ref="AE349:AE354">+AD349</f>
        <v>2</v>
      </c>
      <c r="AF349" s="629"/>
      <c r="AG349" s="538"/>
      <c r="AH349" s="538">
        <f aca="true" t="shared" si="351" ref="AH349:AH354">+AG349</f>
        <v>0</v>
      </c>
      <c r="AI349" s="628"/>
      <c r="AJ349" s="629">
        <f aca="true" t="shared" si="352" ref="AJ349:AK354">L349+O349+R349+U349+X349+AA349+AD349+AG349</f>
        <v>8</v>
      </c>
      <c r="AK349" s="630">
        <f t="shared" si="352"/>
        <v>9</v>
      </c>
    </row>
    <row r="350" spans="1:37" s="201" customFormat="1" ht="12.75">
      <c r="A350" s="231"/>
      <c r="C350" s="232"/>
      <c r="D350" s="261"/>
      <c r="E350" s="518"/>
      <c r="F350" s="391"/>
      <c r="G350" s="201" t="s">
        <v>15</v>
      </c>
      <c r="H350" s="394" t="s">
        <v>355</v>
      </c>
      <c r="J350" s="235"/>
      <c r="K350" s="724"/>
      <c r="L350" s="725">
        <v>2</v>
      </c>
      <c r="M350" s="726">
        <f t="shared" si="345"/>
        <v>2</v>
      </c>
      <c r="N350" s="629"/>
      <c r="O350" s="538"/>
      <c r="P350" s="538"/>
      <c r="Q350" s="566"/>
      <c r="R350" s="567">
        <v>2</v>
      </c>
      <c r="S350" s="726">
        <f t="shared" si="346"/>
        <v>2</v>
      </c>
      <c r="T350" s="629"/>
      <c r="U350" s="538"/>
      <c r="V350" s="538">
        <f t="shared" si="347"/>
        <v>0</v>
      </c>
      <c r="W350" s="566"/>
      <c r="X350" s="567">
        <v>2</v>
      </c>
      <c r="Y350" s="726">
        <f t="shared" si="348"/>
        <v>2</v>
      </c>
      <c r="Z350" s="629"/>
      <c r="AA350" s="538"/>
      <c r="AB350" s="538">
        <f t="shared" si="349"/>
        <v>0</v>
      </c>
      <c r="AC350" s="566"/>
      <c r="AD350" s="567">
        <v>2</v>
      </c>
      <c r="AE350" s="726">
        <f t="shared" si="350"/>
        <v>2</v>
      </c>
      <c r="AF350" s="629"/>
      <c r="AG350" s="538"/>
      <c r="AH350" s="538">
        <f t="shared" si="351"/>
        <v>0</v>
      </c>
      <c r="AI350" s="628"/>
      <c r="AJ350" s="629">
        <f t="shared" si="352"/>
        <v>8</v>
      </c>
      <c r="AK350" s="630">
        <f t="shared" si="352"/>
        <v>8</v>
      </c>
    </row>
    <row r="351" spans="1:37" s="201" customFormat="1" ht="12.75">
      <c r="A351" s="231"/>
      <c r="C351" s="232"/>
      <c r="D351" s="261"/>
      <c r="E351" s="518"/>
      <c r="F351" s="391"/>
      <c r="G351" s="277" t="s">
        <v>16</v>
      </c>
      <c r="H351" s="242" t="s">
        <v>404</v>
      </c>
      <c r="I351" s="242"/>
      <c r="J351" s="243"/>
      <c r="K351" s="724">
        <v>1</v>
      </c>
      <c r="L351" s="725">
        <v>1</v>
      </c>
      <c r="M351" s="726">
        <f t="shared" si="345"/>
        <v>2</v>
      </c>
      <c r="N351" s="629"/>
      <c r="O351" s="538"/>
      <c r="P351" s="538"/>
      <c r="Q351" s="566">
        <v>1</v>
      </c>
      <c r="R351" s="567"/>
      <c r="S351" s="726">
        <f t="shared" si="346"/>
        <v>0</v>
      </c>
      <c r="T351" s="629"/>
      <c r="U351" s="538"/>
      <c r="V351" s="538">
        <f t="shared" si="347"/>
        <v>0</v>
      </c>
      <c r="W351" s="566"/>
      <c r="X351" s="567"/>
      <c r="Y351" s="726">
        <f t="shared" si="348"/>
        <v>0</v>
      </c>
      <c r="Z351" s="629"/>
      <c r="AA351" s="538"/>
      <c r="AB351" s="538">
        <f t="shared" si="349"/>
        <v>0</v>
      </c>
      <c r="AC351" s="566"/>
      <c r="AD351" s="567">
        <v>2</v>
      </c>
      <c r="AE351" s="726">
        <f t="shared" si="350"/>
        <v>2</v>
      </c>
      <c r="AF351" s="629"/>
      <c r="AG351" s="538"/>
      <c r="AH351" s="538">
        <f t="shared" si="351"/>
        <v>0</v>
      </c>
      <c r="AI351" s="628"/>
      <c r="AJ351" s="629">
        <f t="shared" si="352"/>
        <v>3</v>
      </c>
      <c r="AK351" s="630">
        <f t="shared" si="352"/>
        <v>4</v>
      </c>
    </row>
    <row r="352" spans="1:37" s="201" customFormat="1" ht="12.75">
      <c r="A352" s="254"/>
      <c r="B352" s="256"/>
      <c r="C352" s="255"/>
      <c r="D352" s="287"/>
      <c r="E352" s="703"/>
      <c r="F352" s="391"/>
      <c r="G352" s="277" t="s">
        <v>17</v>
      </c>
      <c r="H352" s="242" t="s">
        <v>405</v>
      </c>
      <c r="I352" s="242"/>
      <c r="J352" s="243"/>
      <c r="K352" s="724">
        <v>2</v>
      </c>
      <c r="L352" s="725">
        <v>1</v>
      </c>
      <c r="M352" s="726">
        <f t="shared" si="345"/>
        <v>3</v>
      </c>
      <c r="N352" s="629"/>
      <c r="O352" s="538"/>
      <c r="P352" s="538"/>
      <c r="Q352" s="566"/>
      <c r="R352" s="567">
        <v>2</v>
      </c>
      <c r="S352" s="726">
        <f t="shared" si="346"/>
        <v>2</v>
      </c>
      <c r="T352" s="629"/>
      <c r="U352" s="538"/>
      <c r="V352" s="538">
        <f t="shared" si="347"/>
        <v>0</v>
      </c>
      <c r="W352" s="566"/>
      <c r="X352" s="567">
        <v>1</v>
      </c>
      <c r="Y352" s="726">
        <f t="shared" si="348"/>
        <v>1</v>
      </c>
      <c r="Z352" s="629"/>
      <c r="AA352" s="538"/>
      <c r="AB352" s="538">
        <f t="shared" si="349"/>
        <v>0</v>
      </c>
      <c r="AC352" s="566"/>
      <c r="AD352" s="567">
        <v>2</v>
      </c>
      <c r="AE352" s="726">
        <f t="shared" si="350"/>
        <v>2</v>
      </c>
      <c r="AF352" s="629"/>
      <c r="AG352" s="538"/>
      <c r="AH352" s="538">
        <f t="shared" si="351"/>
        <v>0</v>
      </c>
      <c r="AI352" s="628"/>
      <c r="AJ352" s="629">
        <f t="shared" si="352"/>
        <v>6</v>
      </c>
      <c r="AK352" s="630">
        <f t="shared" si="352"/>
        <v>8</v>
      </c>
    </row>
    <row r="353" spans="1:37" s="201" customFormat="1" ht="12.75">
      <c r="A353" s="727"/>
      <c r="B353" s="394"/>
      <c r="C353" s="391"/>
      <c r="D353" s="395"/>
      <c r="E353" s="728"/>
      <c r="F353" s="391"/>
      <c r="G353" s="277" t="s">
        <v>18</v>
      </c>
      <c r="H353" s="242" t="s">
        <v>353</v>
      </c>
      <c r="I353" s="242"/>
      <c r="J353" s="243"/>
      <c r="K353" s="724"/>
      <c r="L353" s="725">
        <v>3</v>
      </c>
      <c r="M353" s="726">
        <f t="shared" si="345"/>
        <v>3</v>
      </c>
      <c r="N353" s="629"/>
      <c r="O353" s="538"/>
      <c r="P353" s="538"/>
      <c r="Q353" s="566"/>
      <c r="R353" s="567">
        <v>3</v>
      </c>
      <c r="S353" s="726">
        <f>Q353+R353</f>
        <v>3</v>
      </c>
      <c r="T353" s="629"/>
      <c r="U353" s="538"/>
      <c r="V353" s="538">
        <f t="shared" si="347"/>
        <v>0</v>
      </c>
      <c r="W353" s="566"/>
      <c r="X353" s="567">
        <v>3</v>
      </c>
      <c r="Y353" s="726">
        <f t="shared" si="348"/>
        <v>3</v>
      </c>
      <c r="Z353" s="629"/>
      <c r="AA353" s="538"/>
      <c r="AB353" s="538">
        <f t="shared" si="349"/>
        <v>0</v>
      </c>
      <c r="AC353" s="566"/>
      <c r="AD353" s="567">
        <v>3</v>
      </c>
      <c r="AE353" s="726">
        <f t="shared" si="350"/>
        <v>3</v>
      </c>
      <c r="AF353" s="629"/>
      <c r="AG353" s="538"/>
      <c r="AH353" s="538">
        <f t="shared" si="351"/>
        <v>0</v>
      </c>
      <c r="AI353" s="628"/>
      <c r="AJ353" s="629">
        <f t="shared" si="352"/>
        <v>12</v>
      </c>
      <c r="AK353" s="630">
        <f t="shared" si="352"/>
        <v>12</v>
      </c>
    </row>
    <row r="354" spans="1:37" s="201" customFormat="1" ht="12.75">
      <c r="A354" s="231"/>
      <c r="C354" s="232"/>
      <c r="D354" s="261"/>
      <c r="E354" s="518"/>
      <c r="F354" s="391"/>
      <c r="G354" s="261" t="s">
        <v>22</v>
      </c>
      <c r="H354" s="201" t="s">
        <v>406</v>
      </c>
      <c r="J354" s="235"/>
      <c r="K354" s="566"/>
      <c r="L354" s="567"/>
      <c r="M354" s="726">
        <f t="shared" si="345"/>
        <v>0</v>
      </c>
      <c r="N354" s="629"/>
      <c r="O354" s="538"/>
      <c r="P354" s="538"/>
      <c r="Q354" s="628"/>
      <c r="R354" s="538"/>
      <c r="S354" s="726">
        <f t="shared" si="346"/>
        <v>0</v>
      </c>
      <c r="T354" s="629"/>
      <c r="U354" s="538"/>
      <c r="V354" s="538">
        <f t="shared" si="347"/>
        <v>0</v>
      </c>
      <c r="W354" s="566"/>
      <c r="X354" s="567"/>
      <c r="Y354" s="726">
        <f t="shared" si="348"/>
        <v>0</v>
      </c>
      <c r="Z354" s="629"/>
      <c r="AA354" s="538"/>
      <c r="AB354" s="538">
        <f t="shared" si="349"/>
        <v>0</v>
      </c>
      <c r="AC354" s="566"/>
      <c r="AD354" s="567"/>
      <c r="AE354" s="726">
        <f t="shared" si="350"/>
        <v>0</v>
      </c>
      <c r="AF354" s="629"/>
      <c r="AG354" s="538"/>
      <c r="AH354" s="538">
        <f t="shared" si="351"/>
        <v>0</v>
      </c>
      <c r="AI354" s="628"/>
      <c r="AJ354" s="629">
        <f t="shared" si="352"/>
        <v>0</v>
      </c>
      <c r="AK354" s="630">
        <f t="shared" si="352"/>
        <v>0</v>
      </c>
    </row>
    <row r="355" spans="1:37" s="201" customFormat="1" ht="12.75">
      <c r="A355" s="231"/>
      <c r="C355" s="276"/>
      <c r="D355" s="261"/>
      <c r="E355" s="722"/>
      <c r="F355" s="298"/>
      <c r="G355" s="242" t="s">
        <v>248</v>
      </c>
      <c r="H355" s="277" t="s">
        <v>407</v>
      </c>
      <c r="I355" s="242"/>
      <c r="J355" s="243"/>
      <c r="K355" s="628">
        <f>K356+K357+K358+K359+K360</f>
        <v>10</v>
      </c>
      <c r="L355" s="629">
        <f>L356+L357+L358+L359+L360</f>
        <v>12</v>
      </c>
      <c r="M355" s="729">
        <f>SUM(M356:M358)</f>
        <v>16</v>
      </c>
      <c r="N355" s="629"/>
      <c r="O355" s="629">
        <f>SUM(O356:O358)</f>
        <v>0</v>
      </c>
      <c r="P355" s="629">
        <f>SUM(P356:P358)</f>
        <v>0</v>
      </c>
      <c r="Q355" s="629">
        <f>SUM(Q356:Q361)</f>
        <v>5</v>
      </c>
      <c r="R355" s="629">
        <f>SUM(R356:R361)</f>
        <v>9</v>
      </c>
      <c r="S355" s="729">
        <f>SUM(S356:S361)</f>
        <v>6</v>
      </c>
      <c r="T355" s="629"/>
      <c r="U355" s="629">
        <f>SUM(U356:U358)</f>
        <v>0</v>
      </c>
      <c r="V355" s="629">
        <f>SUM(V356:V358)</f>
        <v>0</v>
      </c>
      <c r="W355" s="628"/>
      <c r="X355" s="629">
        <f>SUM(X356:X361)</f>
        <v>8</v>
      </c>
      <c r="Y355" s="729">
        <f>SUM(Y356:Y361)</f>
        <v>7</v>
      </c>
      <c r="Z355" s="629"/>
      <c r="AA355" s="629">
        <f>SUM(AA356:AA358)</f>
        <v>0</v>
      </c>
      <c r="AB355" s="629">
        <f>SUM(AB356:AB358)</f>
        <v>0</v>
      </c>
      <c r="AC355" s="628"/>
      <c r="AD355" s="629">
        <f>SUM(AD356:AD358)</f>
        <v>12</v>
      </c>
      <c r="AE355" s="729">
        <f>SUM(AE356:AE358)</f>
        <v>12</v>
      </c>
      <c r="AF355" s="629"/>
      <c r="AG355" s="629">
        <f>SUM(AG356:AG358)</f>
        <v>0</v>
      </c>
      <c r="AH355" s="629">
        <f>SUM(AH356:AH358)</f>
        <v>0</v>
      </c>
      <c r="AI355" s="628"/>
      <c r="AJ355" s="629">
        <f>SUM(AJ356:AJ358)</f>
        <v>33</v>
      </c>
      <c r="AK355" s="630">
        <f>SUM(AK356:AK358)</f>
        <v>41</v>
      </c>
    </row>
    <row r="356" spans="1:37" s="201" customFormat="1" ht="12.75">
      <c r="A356" s="231"/>
      <c r="D356" s="261"/>
      <c r="E356" s="722"/>
      <c r="F356" s="298"/>
      <c r="G356" s="277"/>
      <c r="H356" s="277" t="s">
        <v>408</v>
      </c>
      <c r="I356" s="242"/>
      <c r="J356" s="243"/>
      <c r="K356" s="730">
        <v>5</v>
      </c>
      <c r="L356" s="538">
        <v>7</v>
      </c>
      <c r="M356" s="726">
        <f>K356+L356</f>
        <v>12</v>
      </c>
      <c r="N356" s="629"/>
      <c r="O356" s="538"/>
      <c r="P356" s="538">
        <f>+O356</f>
        <v>0</v>
      </c>
      <c r="Q356" s="628">
        <v>3</v>
      </c>
      <c r="R356" s="538">
        <v>5</v>
      </c>
      <c r="S356" s="726">
        <f>+R356</f>
        <v>5</v>
      </c>
      <c r="T356" s="629"/>
      <c r="U356" s="538"/>
      <c r="V356" s="538">
        <f>+U356</f>
        <v>0</v>
      </c>
      <c r="W356" s="628">
        <v>3</v>
      </c>
      <c r="X356" s="538">
        <v>5</v>
      </c>
      <c r="Y356" s="726">
        <f>+X356</f>
        <v>5</v>
      </c>
      <c r="Z356" s="629"/>
      <c r="AA356" s="538"/>
      <c r="AB356" s="538">
        <f>+AA356</f>
        <v>0</v>
      </c>
      <c r="AC356" s="628">
        <v>5</v>
      </c>
      <c r="AD356" s="538">
        <v>7</v>
      </c>
      <c r="AE356" s="726">
        <f>+AD356</f>
        <v>7</v>
      </c>
      <c r="AF356" s="629"/>
      <c r="AG356" s="538"/>
      <c r="AH356" s="538">
        <f>+AG356</f>
        <v>0</v>
      </c>
      <c r="AI356" s="628"/>
      <c r="AJ356" s="629">
        <f aca="true" t="shared" si="353" ref="AJ356:AK358">L356+O356+R356+U356+X356+AA356+AD356+AG356</f>
        <v>24</v>
      </c>
      <c r="AK356" s="630">
        <f t="shared" si="353"/>
        <v>29</v>
      </c>
    </row>
    <row r="357" spans="1:37" s="201" customFormat="1" ht="12.75">
      <c r="A357" s="231"/>
      <c r="E357" s="518"/>
      <c r="F357" s="298"/>
      <c r="G357" s="277"/>
      <c r="H357" s="277" t="s">
        <v>409</v>
      </c>
      <c r="I357" s="242"/>
      <c r="J357" s="243"/>
      <c r="K357" s="730">
        <v>3</v>
      </c>
      <c r="L357" s="538">
        <v>1</v>
      </c>
      <c r="M357" s="726">
        <f>K357+L357</f>
        <v>4</v>
      </c>
      <c r="N357" s="629"/>
      <c r="O357" s="538"/>
      <c r="P357" s="538">
        <f>+O357</f>
        <v>0</v>
      </c>
      <c r="Q357" s="628">
        <v>1</v>
      </c>
      <c r="R357" s="538">
        <v>1</v>
      </c>
      <c r="S357" s="726">
        <f>+R357</f>
        <v>1</v>
      </c>
      <c r="T357" s="629"/>
      <c r="U357" s="538"/>
      <c r="V357" s="538">
        <f>+U357</f>
        <v>0</v>
      </c>
      <c r="W357" s="628">
        <v>1</v>
      </c>
      <c r="X357" s="538">
        <v>2</v>
      </c>
      <c r="Y357" s="726">
        <f>+X357</f>
        <v>2</v>
      </c>
      <c r="Z357" s="629"/>
      <c r="AA357" s="538"/>
      <c r="AB357" s="538">
        <f>+AA357</f>
        <v>0</v>
      </c>
      <c r="AC357" s="628"/>
      <c r="AD357" s="538">
        <v>5</v>
      </c>
      <c r="AE357" s="726">
        <f>+AD357</f>
        <v>5</v>
      </c>
      <c r="AF357" s="629"/>
      <c r="AG357" s="538"/>
      <c r="AH357" s="538">
        <f>+AG357</f>
        <v>0</v>
      </c>
      <c r="AI357" s="628"/>
      <c r="AJ357" s="629">
        <f t="shared" si="353"/>
        <v>9</v>
      </c>
      <c r="AK357" s="630">
        <f t="shared" si="353"/>
        <v>12</v>
      </c>
    </row>
    <row r="358" spans="1:37" s="201" customFormat="1" ht="12.75" hidden="1">
      <c r="A358" s="231"/>
      <c r="E358" s="518"/>
      <c r="F358" s="298"/>
      <c r="G358" s="277"/>
      <c r="H358" s="277" t="s">
        <v>410</v>
      </c>
      <c r="I358" s="242"/>
      <c r="J358" s="243"/>
      <c r="K358" s="730"/>
      <c r="L358" s="538"/>
      <c r="M358" s="726">
        <f>K358+L358</f>
        <v>0</v>
      </c>
      <c r="N358" s="629"/>
      <c r="O358" s="538"/>
      <c r="P358" s="540">
        <f>+O358</f>
        <v>0</v>
      </c>
      <c r="Q358" s="628"/>
      <c r="R358" s="538"/>
      <c r="S358" s="726">
        <f>+R358</f>
        <v>0</v>
      </c>
      <c r="T358" s="629"/>
      <c r="U358" s="538"/>
      <c r="V358" s="540">
        <f>+U358</f>
        <v>0</v>
      </c>
      <c r="W358" s="628"/>
      <c r="X358" s="538"/>
      <c r="Y358" s="726">
        <f>+X358</f>
        <v>0</v>
      </c>
      <c r="Z358" s="629"/>
      <c r="AA358" s="538"/>
      <c r="AB358" s="540">
        <f>+AA358</f>
        <v>0</v>
      </c>
      <c r="AC358" s="628"/>
      <c r="AD358" s="538"/>
      <c r="AE358" s="726">
        <f>+AD358</f>
        <v>0</v>
      </c>
      <c r="AF358" s="629"/>
      <c r="AG358" s="538"/>
      <c r="AH358" s="540">
        <f>+AG358</f>
        <v>0</v>
      </c>
      <c r="AI358" s="628"/>
      <c r="AJ358" s="629">
        <f t="shared" si="353"/>
        <v>0</v>
      </c>
      <c r="AK358" s="630">
        <f t="shared" si="353"/>
        <v>0</v>
      </c>
    </row>
    <row r="359" spans="1:37" s="201" customFormat="1" ht="12.75" hidden="1">
      <c r="A359" s="231"/>
      <c r="E359" s="518"/>
      <c r="F359" s="631"/>
      <c r="G359" s="251"/>
      <c r="H359" s="731" t="s">
        <v>411</v>
      </c>
      <c r="I359" s="732"/>
      <c r="J359" s="480"/>
      <c r="K359" s="733"/>
      <c r="L359" s="733"/>
      <c r="M359" s="726">
        <f>K359+L359</f>
        <v>0</v>
      </c>
      <c r="N359" s="542"/>
      <c r="O359" s="542"/>
      <c r="P359" s="542"/>
      <c r="Q359" s="542"/>
      <c r="R359" s="542"/>
      <c r="S359" s="542"/>
      <c r="T359" s="542"/>
      <c r="U359" s="542"/>
      <c r="V359" s="542"/>
      <c r="W359" s="542"/>
      <c r="X359" s="542"/>
      <c r="Y359" s="542"/>
      <c r="Z359" s="542"/>
      <c r="AA359" s="542"/>
      <c r="AB359" s="542"/>
      <c r="AC359" s="542"/>
      <c r="AD359" s="542"/>
      <c r="AE359" s="542"/>
      <c r="AF359" s="542"/>
      <c r="AG359" s="542"/>
      <c r="AH359" s="542"/>
      <c r="AI359" s="542"/>
      <c r="AJ359" s="542"/>
      <c r="AK359" s="542"/>
    </row>
    <row r="360" spans="1:37" s="201" customFormat="1" ht="12.75">
      <c r="A360" s="231"/>
      <c r="E360" s="518"/>
      <c r="F360" s="256"/>
      <c r="G360" s="289"/>
      <c r="H360" s="262" t="s">
        <v>412</v>
      </c>
      <c r="I360" s="262"/>
      <c r="J360" s="256"/>
      <c r="K360" s="734">
        <v>2</v>
      </c>
      <c r="L360" s="735">
        <v>4</v>
      </c>
      <c r="M360" s="726">
        <f>K360+L360</f>
        <v>6</v>
      </c>
      <c r="N360" s="716"/>
      <c r="O360" s="736"/>
      <c r="P360" s="736"/>
      <c r="Q360" s="737">
        <v>1</v>
      </c>
      <c r="R360" s="736">
        <v>3</v>
      </c>
      <c r="S360" s="736"/>
      <c r="T360" s="737"/>
      <c r="U360" s="736"/>
      <c r="V360" s="736"/>
      <c r="W360" s="737">
        <v>3</v>
      </c>
      <c r="X360" s="736">
        <v>1</v>
      </c>
      <c r="Y360" s="736"/>
      <c r="Z360" s="737"/>
      <c r="AA360" s="736"/>
      <c r="AB360" s="736"/>
      <c r="AC360" s="737">
        <v>2</v>
      </c>
      <c r="AD360" s="736"/>
      <c r="AE360" s="736"/>
      <c r="AF360" s="737"/>
      <c r="AG360" s="736"/>
      <c r="AH360" s="736"/>
      <c r="AI360" s="737"/>
      <c r="AJ360" s="736"/>
      <c r="AK360" s="738"/>
    </row>
    <row r="361" spans="1:37" s="201" customFormat="1" ht="12.75" hidden="1">
      <c r="A361" s="231"/>
      <c r="E361" s="518"/>
      <c r="F361" s="256"/>
      <c r="G361" s="289"/>
      <c r="H361" s="262" t="s">
        <v>413</v>
      </c>
      <c r="I361" s="262"/>
      <c r="J361" s="256"/>
      <c r="K361" s="716"/>
      <c r="L361" s="582"/>
      <c r="M361" s="582"/>
      <c r="N361" s="716"/>
      <c r="O361" s="582"/>
      <c r="P361" s="582"/>
      <c r="Q361" s="716"/>
      <c r="R361" s="582"/>
      <c r="S361" s="582">
        <f>Q361+R361</f>
        <v>0</v>
      </c>
      <c r="T361" s="716"/>
      <c r="U361" s="582"/>
      <c r="V361" s="582"/>
      <c r="W361" s="716"/>
      <c r="X361" s="582"/>
      <c r="Y361" s="582">
        <f>X361</f>
        <v>0</v>
      </c>
      <c r="Z361" s="716"/>
      <c r="AA361" s="582"/>
      <c r="AB361" s="582"/>
      <c r="AC361" s="716"/>
      <c r="AD361" s="582"/>
      <c r="AE361" s="582"/>
      <c r="AF361" s="716"/>
      <c r="AG361" s="582"/>
      <c r="AH361" s="582"/>
      <c r="AI361" s="716"/>
      <c r="AJ361" s="582"/>
      <c r="AK361" s="739"/>
    </row>
    <row r="362" spans="1:37" s="201" customFormat="1" ht="12.75">
      <c r="A362" s="231"/>
      <c r="C362" s="250" t="s">
        <v>414</v>
      </c>
      <c r="D362" s="250" t="s">
        <v>415</v>
      </c>
      <c r="E362" s="518"/>
      <c r="F362" s="693" t="s">
        <v>416</v>
      </c>
      <c r="G362" s="256"/>
      <c r="H362" s="256"/>
      <c r="I362" s="256"/>
      <c r="J362" s="263"/>
      <c r="K362" s="515"/>
      <c r="L362" s="516"/>
      <c r="M362" s="516">
        <f>+M363+M370+M379+M388+M397</f>
        <v>38</v>
      </c>
      <c r="N362" s="740"/>
      <c r="O362" s="516"/>
      <c r="P362" s="516">
        <f>+P363+P370+P379+P388+P397</f>
        <v>92</v>
      </c>
      <c r="Q362" s="515"/>
      <c r="R362" s="516"/>
      <c r="S362" s="516">
        <f>+S363+S370+S379+S388+S397</f>
        <v>17</v>
      </c>
      <c r="T362" s="740"/>
      <c r="U362" s="516"/>
      <c r="V362" s="516">
        <f>+V363+V370+V379+V388+V397</f>
        <v>107</v>
      </c>
      <c r="W362" s="515"/>
      <c r="X362" s="516"/>
      <c r="Y362" s="516">
        <f>+Y363+Y370+Y379+Y388+Y397</f>
        <v>20</v>
      </c>
      <c r="Z362" s="740"/>
      <c r="AA362" s="516"/>
      <c r="AB362" s="516">
        <f>+AB363+AB370+AB379+AB388+AB397</f>
        <v>71</v>
      </c>
      <c r="AC362" s="515"/>
      <c r="AD362" s="516"/>
      <c r="AE362" s="516">
        <f>+AE363+AE370+AE379+AE388+AE397</f>
        <v>45</v>
      </c>
      <c r="AF362" s="740"/>
      <c r="AG362" s="516"/>
      <c r="AH362" s="516">
        <f>+AH363+AH370+AH379+AH388+AH397</f>
        <v>69</v>
      </c>
      <c r="AI362" s="515"/>
      <c r="AJ362" s="516"/>
      <c r="AK362" s="517">
        <f>+AK363+AK370+AK379+AK388+AK397</f>
        <v>340</v>
      </c>
    </row>
    <row r="363" spans="1:37" s="201" customFormat="1" ht="12.75">
      <c r="A363" s="231"/>
      <c r="B363" s="250"/>
      <c r="D363" s="232" t="s">
        <v>5</v>
      </c>
      <c r="E363" s="518" t="s">
        <v>417</v>
      </c>
      <c r="F363" s="551" t="s">
        <v>5</v>
      </c>
      <c r="G363" s="573" t="s">
        <v>418</v>
      </c>
      <c r="H363" s="573"/>
      <c r="I363" s="394"/>
      <c r="J363" s="392"/>
      <c r="K363" s="741"/>
      <c r="L363" s="742"/>
      <c r="M363" s="742">
        <f>SUM(M364:M365)</f>
        <v>15</v>
      </c>
      <c r="N363" s="743"/>
      <c r="O363" s="742"/>
      <c r="P363" s="742">
        <f>SUM(P364:P365)</f>
        <v>6</v>
      </c>
      <c r="Q363" s="741"/>
      <c r="R363" s="742"/>
      <c r="S363" s="742"/>
      <c r="T363" s="743"/>
      <c r="U363" s="742"/>
      <c r="V363" s="742">
        <f>SUM(V364:V365)</f>
        <v>17</v>
      </c>
      <c r="W363" s="741"/>
      <c r="X363" s="742"/>
      <c r="Y363" s="742"/>
      <c r="Z363" s="743"/>
      <c r="AA363" s="742"/>
      <c r="AB363" s="742"/>
      <c r="AC363" s="741"/>
      <c r="AD363" s="742"/>
      <c r="AE363" s="742"/>
      <c r="AF363" s="743"/>
      <c r="AG363" s="742"/>
      <c r="AH363" s="742"/>
      <c r="AI363" s="741"/>
      <c r="AJ363" s="742"/>
      <c r="AK363" s="744">
        <f>SUM(AK364:AK365)</f>
        <v>149</v>
      </c>
    </row>
    <row r="364" spans="1:37" s="201" customFormat="1" ht="12.75">
      <c r="A364" s="231"/>
      <c r="B364" s="250" t="s">
        <v>129</v>
      </c>
      <c r="D364" s="232"/>
      <c r="E364" s="745"/>
      <c r="F364" s="242"/>
      <c r="G364" s="666" t="s">
        <v>14</v>
      </c>
      <c r="H364" s="242" t="s">
        <v>419</v>
      </c>
      <c r="I364" s="242"/>
      <c r="J364" s="243"/>
      <c r="K364" s="526"/>
      <c r="L364" s="527"/>
      <c r="M364" s="746">
        <v>15</v>
      </c>
      <c r="N364" s="747"/>
      <c r="O364" s="527"/>
      <c r="P364" s="748">
        <v>6</v>
      </c>
      <c r="Q364" s="526"/>
      <c r="R364" s="527"/>
      <c r="S364" s="746">
        <v>15</v>
      </c>
      <c r="T364" s="747"/>
      <c r="U364" s="527"/>
      <c r="V364" s="748">
        <v>17</v>
      </c>
      <c r="W364" s="526"/>
      <c r="X364" s="527"/>
      <c r="Y364" s="746">
        <v>7</v>
      </c>
      <c r="Z364" s="747"/>
      <c r="AA364" s="527"/>
      <c r="AB364" s="748">
        <v>27</v>
      </c>
      <c r="AC364" s="526"/>
      <c r="AD364" s="527"/>
      <c r="AE364" s="746"/>
      <c r="AF364" s="747"/>
      <c r="AG364" s="527"/>
      <c r="AH364" s="748"/>
      <c r="AI364" s="541"/>
      <c r="AJ364" s="542"/>
      <c r="AK364" s="543">
        <f>+M364+P364+S364+Y364+AE364</f>
        <v>43</v>
      </c>
    </row>
    <row r="365" spans="1:37" s="201" customFormat="1" ht="12.75">
      <c r="A365" s="231"/>
      <c r="B365" s="250"/>
      <c r="D365" s="232"/>
      <c r="E365" s="745"/>
      <c r="F365" s="242"/>
      <c r="G365" s="666" t="s">
        <v>15</v>
      </c>
      <c r="H365" s="242" t="s">
        <v>420</v>
      </c>
      <c r="I365" s="242"/>
      <c r="J365" s="243"/>
      <c r="K365" s="526" t="s">
        <v>129</v>
      </c>
      <c r="L365" s="527"/>
      <c r="M365" s="527"/>
      <c r="N365" s="747"/>
      <c r="O365" s="527"/>
      <c r="P365" s="748">
        <f>N365+O365</f>
        <v>0</v>
      </c>
      <c r="Q365" s="526"/>
      <c r="R365" s="527"/>
      <c r="S365" s="527"/>
      <c r="T365" s="747"/>
      <c r="U365" s="527"/>
      <c r="V365" s="527"/>
      <c r="W365" s="526"/>
      <c r="X365" s="527"/>
      <c r="Y365" s="527"/>
      <c r="Z365" s="747"/>
      <c r="AA365" s="527"/>
      <c r="AB365" s="527"/>
      <c r="AC365" s="526"/>
      <c r="AD365" s="527"/>
      <c r="AE365" s="527"/>
      <c r="AF365" s="747"/>
      <c r="AG365" s="527"/>
      <c r="AH365" s="527"/>
      <c r="AI365" s="526"/>
      <c r="AJ365" s="527"/>
      <c r="AK365" s="529">
        <f>+AK366+AK369</f>
        <v>106</v>
      </c>
    </row>
    <row r="366" spans="1:37" s="201" customFormat="1" ht="12.75">
      <c r="A366" s="231"/>
      <c r="B366" s="250"/>
      <c r="D366" s="232"/>
      <c r="E366" s="745"/>
      <c r="F366" s="394"/>
      <c r="G366" s="749"/>
      <c r="H366" s="391" t="s">
        <v>241</v>
      </c>
      <c r="I366" s="394" t="s">
        <v>421</v>
      </c>
      <c r="J366" s="392"/>
      <c r="K366" s="750"/>
      <c r="L366" s="751"/>
      <c r="M366" s="751"/>
      <c r="N366" s="752"/>
      <c r="O366" s="751"/>
      <c r="P366" s="748">
        <f>N366+O366</f>
        <v>0</v>
      </c>
      <c r="Q366" s="750"/>
      <c r="R366" s="751"/>
      <c r="S366" s="751"/>
      <c r="T366" s="752"/>
      <c r="U366" s="751"/>
      <c r="V366" s="751"/>
      <c r="W366" s="750"/>
      <c r="X366" s="751"/>
      <c r="Y366" s="751"/>
      <c r="Z366" s="752"/>
      <c r="AA366" s="751"/>
      <c r="AB366" s="751"/>
      <c r="AC366" s="750"/>
      <c r="AD366" s="751"/>
      <c r="AE366" s="751"/>
      <c r="AF366" s="752"/>
      <c r="AG366" s="751"/>
      <c r="AH366" s="751"/>
      <c r="AI366" s="750"/>
      <c r="AJ366" s="751"/>
      <c r="AK366" s="753">
        <f>SUM(AK367:AK368)</f>
        <v>106</v>
      </c>
    </row>
    <row r="367" spans="1:37" s="201" customFormat="1" ht="12.75">
      <c r="A367" s="231"/>
      <c r="B367" s="250"/>
      <c r="D367" s="232"/>
      <c r="E367" s="745"/>
      <c r="F367" s="242"/>
      <c r="G367" s="666"/>
      <c r="H367" s="242"/>
      <c r="I367" s="242" t="s">
        <v>422</v>
      </c>
      <c r="J367" s="242" t="s">
        <v>382</v>
      </c>
      <c r="K367" s="526"/>
      <c r="L367" s="527"/>
      <c r="M367" s="746">
        <v>5</v>
      </c>
      <c r="N367" s="747"/>
      <c r="O367" s="527"/>
      <c r="P367" s="748">
        <v>5</v>
      </c>
      <c r="Q367" s="526"/>
      <c r="R367" s="527"/>
      <c r="S367" s="746">
        <v>5</v>
      </c>
      <c r="T367" s="747"/>
      <c r="U367" s="527"/>
      <c r="V367" s="746">
        <v>11</v>
      </c>
      <c r="W367" s="526"/>
      <c r="X367" s="527"/>
      <c r="Y367" s="746">
        <v>8</v>
      </c>
      <c r="Z367" s="747"/>
      <c r="AA367" s="527"/>
      <c r="AB367" s="746">
        <v>18</v>
      </c>
      <c r="AC367" s="526"/>
      <c r="AD367" s="527"/>
      <c r="AE367" s="746">
        <v>7</v>
      </c>
      <c r="AF367" s="747"/>
      <c r="AG367" s="527"/>
      <c r="AH367" s="746"/>
      <c r="AI367" s="541"/>
      <c r="AJ367" s="542"/>
      <c r="AK367" s="543">
        <f>+M367+P367+S367+Y367+AE367</f>
        <v>30</v>
      </c>
    </row>
    <row r="368" spans="1:37" s="201" customFormat="1" ht="12.75">
      <c r="A368" s="231"/>
      <c r="B368" s="250"/>
      <c r="D368" s="232"/>
      <c r="E368" s="745"/>
      <c r="F368" s="242"/>
      <c r="G368" s="666"/>
      <c r="H368" s="242"/>
      <c r="I368" s="242" t="s">
        <v>423</v>
      </c>
      <c r="J368" s="242" t="s">
        <v>383</v>
      </c>
      <c r="K368" s="526"/>
      <c r="L368" s="527"/>
      <c r="M368" s="746">
        <v>7</v>
      </c>
      <c r="N368" s="747"/>
      <c r="O368" s="527"/>
      <c r="P368" s="748">
        <v>47</v>
      </c>
      <c r="Q368" s="526"/>
      <c r="R368" s="527"/>
      <c r="S368" s="746">
        <v>7</v>
      </c>
      <c r="T368" s="747"/>
      <c r="U368" s="527"/>
      <c r="V368" s="746">
        <v>57</v>
      </c>
      <c r="W368" s="526"/>
      <c r="X368" s="527"/>
      <c r="Y368" s="746">
        <v>8</v>
      </c>
      <c r="Z368" s="747"/>
      <c r="AA368" s="527"/>
      <c r="AB368" s="746">
        <v>60</v>
      </c>
      <c r="AC368" s="526"/>
      <c r="AD368" s="527"/>
      <c r="AE368" s="746">
        <v>7</v>
      </c>
      <c r="AF368" s="747"/>
      <c r="AG368" s="527"/>
      <c r="AH368" s="746"/>
      <c r="AI368" s="541"/>
      <c r="AJ368" s="542"/>
      <c r="AK368" s="543">
        <f>+M368+P368+S368+Y368+AE368</f>
        <v>76</v>
      </c>
    </row>
    <row r="369" spans="1:37" s="201" customFormat="1" ht="12.75">
      <c r="A369" s="231"/>
      <c r="B369" s="250"/>
      <c r="D369" s="232"/>
      <c r="E369" s="745"/>
      <c r="F369" s="666"/>
      <c r="G369" s="242"/>
      <c r="H369" s="298" t="s">
        <v>241</v>
      </c>
      <c r="I369" s="242" t="s">
        <v>424</v>
      </c>
      <c r="J369" s="243"/>
      <c r="K369" s="526"/>
      <c r="L369" s="527"/>
      <c r="M369" s="746"/>
      <c r="N369" s="747"/>
      <c r="O369" s="527"/>
      <c r="P369" s="748"/>
      <c r="Q369" s="526"/>
      <c r="R369" s="527"/>
      <c r="S369" s="746"/>
      <c r="T369" s="747"/>
      <c r="U369" s="527"/>
      <c r="V369" s="748"/>
      <c r="W369" s="526"/>
      <c r="X369" s="527"/>
      <c r="Y369" s="746"/>
      <c r="Z369" s="747"/>
      <c r="AA369" s="527"/>
      <c r="AB369" s="748"/>
      <c r="AC369" s="526"/>
      <c r="AD369" s="527"/>
      <c r="AE369" s="746"/>
      <c r="AF369" s="747"/>
      <c r="AG369" s="527"/>
      <c r="AH369" s="748"/>
      <c r="AI369" s="541"/>
      <c r="AJ369" s="542"/>
      <c r="AK369" s="543">
        <f>+M369+P369+S369+Y369+AE369</f>
        <v>0</v>
      </c>
    </row>
    <row r="370" spans="1:37" s="201" customFormat="1" ht="12.75">
      <c r="A370" s="231"/>
      <c r="B370" s="250"/>
      <c r="D370" s="232" t="s">
        <v>6</v>
      </c>
      <c r="E370" s="518" t="s">
        <v>425</v>
      </c>
      <c r="F370" s="625" t="s">
        <v>6</v>
      </c>
      <c r="G370" s="573" t="s">
        <v>426</v>
      </c>
      <c r="H370" s="749"/>
      <c r="I370" s="394"/>
      <c r="J370" s="392"/>
      <c r="K370" s="741">
        <f>SUM(K371:K376)</f>
        <v>0</v>
      </c>
      <c r="L370" s="742">
        <f>SUM(L371:L376)</f>
        <v>0</v>
      </c>
      <c r="M370" s="742">
        <f>SUM(M371:M376)</f>
        <v>23</v>
      </c>
      <c r="N370" s="743"/>
      <c r="O370" s="742"/>
      <c r="P370" s="742">
        <f>SUM(P371:P376)</f>
        <v>86</v>
      </c>
      <c r="Q370" s="741"/>
      <c r="R370" s="742"/>
      <c r="S370" s="742">
        <f>SUM(S371:S376)</f>
        <v>17</v>
      </c>
      <c r="T370" s="743"/>
      <c r="U370" s="742"/>
      <c r="V370" s="742">
        <f>SUM(V371:V376)</f>
        <v>90</v>
      </c>
      <c r="W370" s="741"/>
      <c r="X370" s="742"/>
      <c r="Y370" s="742">
        <f>SUM(Y371:Y376)</f>
        <v>20</v>
      </c>
      <c r="Z370" s="743"/>
      <c r="AA370" s="742"/>
      <c r="AB370" s="742">
        <f>SUM(AB371:AB376)</f>
        <v>71</v>
      </c>
      <c r="AC370" s="741"/>
      <c r="AD370" s="742"/>
      <c r="AE370" s="742">
        <f>SUM(AE371:AE376)</f>
        <v>45</v>
      </c>
      <c r="AF370" s="743"/>
      <c r="AG370" s="742"/>
      <c r="AH370" s="742">
        <f>SUM(AH371:AH376)</f>
        <v>69</v>
      </c>
      <c r="AI370" s="741"/>
      <c r="AJ370" s="742"/>
      <c r="AK370" s="744">
        <f>SUM(AK371:AK376)</f>
        <v>191</v>
      </c>
    </row>
    <row r="371" spans="1:37" s="201" customFormat="1" ht="12.75">
      <c r="A371" s="231"/>
      <c r="B371" s="250"/>
      <c r="D371" s="232"/>
      <c r="E371" s="745"/>
      <c r="F371" s="242"/>
      <c r="G371" s="242" t="s">
        <v>14</v>
      </c>
      <c r="H371" s="242" t="s">
        <v>419</v>
      </c>
      <c r="I371" s="242"/>
      <c r="J371" s="243"/>
      <c r="K371" s="526"/>
      <c r="L371" s="527"/>
      <c r="M371" s="677">
        <v>7</v>
      </c>
      <c r="N371" s="747"/>
      <c r="O371" s="527"/>
      <c r="P371" s="748">
        <v>32</v>
      </c>
      <c r="Q371" s="526"/>
      <c r="R371" s="527"/>
      <c r="S371" s="746">
        <v>5</v>
      </c>
      <c r="T371" s="747"/>
      <c r="U371" s="527"/>
      <c r="V371" s="748">
        <v>22</v>
      </c>
      <c r="W371" s="526"/>
      <c r="X371" s="527"/>
      <c r="Y371" s="746">
        <v>5</v>
      </c>
      <c r="Z371" s="747"/>
      <c r="AA371" s="527"/>
      <c r="AB371" s="748">
        <v>6</v>
      </c>
      <c r="AC371" s="526"/>
      <c r="AD371" s="527"/>
      <c r="AE371" s="746">
        <v>12</v>
      </c>
      <c r="AF371" s="747"/>
      <c r="AG371" s="527"/>
      <c r="AH371" s="748">
        <v>4</v>
      </c>
      <c r="AI371" s="541"/>
      <c r="AJ371" s="542"/>
      <c r="AK371" s="543">
        <f aca="true" t="shared" si="354" ref="AK371:AK376">+M371+P371+S371+Y371+AE371</f>
        <v>61</v>
      </c>
    </row>
    <row r="372" spans="1:37" s="201" customFormat="1" ht="12.75">
      <c r="A372" s="231"/>
      <c r="B372" s="250"/>
      <c r="D372" s="232"/>
      <c r="E372" s="745"/>
      <c r="F372" s="242"/>
      <c r="G372" s="242" t="s">
        <v>15</v>
      </c>
      <c r="H372" s="242" t="s">
        <v>427</v>
      </c>
      <c r="I372" s="242"/>
      <c r="J372" s="243"/>
      <c r="K372" s="526"/>
      <c r="L372" s="527"/>
      <c r="M372" s="677">
        <v>4</v>
      </c>
      <c r="N372" s="747"/>
      <c r="O372" s="527"/>
      <c r="P372" s="748">
        <v>2</v>
      </c>
      <c r="Q372" s="526"/>
      <c r="R372" s="527"/>
      <c r="S372" s="746">
        <v>4</v>
      </c>
      <c r="T372" s="747"/>
      <c r="U372" s="527"/>
      <c r="V372" s="748">
        <v>8</v>
      </c>
      <c r="W372" s="526"/>
      <c r="X372" s="527"/>
      <c r="Y372" s="746">
        <v>5</v>
      </c>
      <c r="Z372" s="747"/>
      <c r="AA372" s="527"/>
      <c r="AB372" s="748">
        <v>6</v>
      </c>
      <c r="AC372" s="526"/>
      <c r="AD372" s="527"/>
      <c r="AE372" s="746">
        <v>12</v>
      </c>
      <c r="AF372" s="747"/>
      <c r="AG372" s="527"/>
      <c r="AH372" s="748">
        <v>4</v>
      </c>
      <c r="AI372" s="541"/>
      <c r="AJ372" s="542"/>
      <c r="AK372" s="543">
        <f t="shared" si="354"/>
        <v>27</v>
      </c>
    </row>
    <row r="373" spans="1:37" s="201" customFormat="1" ht="12.75">
      <c r="A373" s="231"/>
      <c r="B373" s="250"/>
      <c r="D373" s="232"/>
      <c r="E373" s="745"/>
      <c r="F373" s="242"/>
      <c r="G373" s="277" t="s">
        <v>16</v>
      </c>
      <c r="H373" s="242" t="s">
        <v>428</v>
      </c>
      <c r="I373" s="242"/>
      <c r="J373" s="243"/>
      <c r="K373" s="526"/>
      <c r="L373" s="527"/>
      <c r="M373" s="677">
        <v>4</v>
      </c>
      <c r="N373" s="747"/>
      <c r="O373" s="527"/>
      <c r="P373" s="748">
        <v>1</v>
      </c>
      <c r="Q373" s="526"/>
      <c r="R373" s="527"/>
      <c r="S373" s="746">
        <v>4</v>
      </c>
      <c r="T373" s="747"/>
      <c r="U373" s="527"/>
      <c r="V373" s="748">
        <v>8</v>
      </c>
      <c r="W373" s="526"/>
      <c r="X373" s="527"/>
      <c r="Y373" s="746">
        <v>5</v>
      </c>
      <c r="Z373" s="747"/>
      <c r="AA373" s="527"/>
      <c r="AB373" s="748">
        <v>6</v>
      </c>
      <c r="AC373" s="526"/>
      <c r="AD373" s="527"/>
      <c r="AE373" s="746">
        <v>8</v>
      </c>
      <c r="AF373" s="747"/>
      <c r="AG373" s="527"/>
      <c r="AH373" s="748">
        <v>4</v>
      </c>
      <c r="AI373" s="541"/>
      <c r="AJ373" s="542"/>
      <c r="AK373" s="543">
        <f t="shared" si="354"/>
        <v>22</v>
      </c>
    </row>
    <row r="374" spans="1:37" s="201" customFormat="1" ht="12.75">
      <c r="A374" s="231"/>
      <c r="B374" s="250"/>
      <c r="D374" s="232"/>
      <c r="E374" s="745"/>
      <c r="F374" s="242"/>
      <c r="G374" s="277" t="s">
        <v>429</v>
      </c>
      <c r="H374" s="242" t="s">
        <v>430</v>
      </c>
      <c r="I374" s="242"/>
      <c r="J374" s="243"/>
      <c r="K374" s="526"/>
      <c r="L374" s="527"/>
      <c r="M374" s="677">
        <v>4</v>
      </c>
      <c r="N374" s="747"/>
      <c r="O374" s="527"/>
      <c r="P374" s="748">
        <v>11</v>
      </c>
      <c r="Q374" s="526"/>
      <c r="R374" s="527"/>
      <c r="S374" s="746">
        <v>4</v>
      </c>
      <c r="T374" s="747"/>
      <c r="U374" s="527"/>
      <c r="V374" s="748">
        <v>8</v>
      </c>
      <c r="W374" s="526"/>
      <c r="X374" s="527"/>
      <c r="Y374" s="746">
        <v>5</v>
      </c>
      <c r="Z374" s="747"/>
      <c r="AA374" s="527"/>
      <c r="AB374" s="748">
        <v>6</v>
      </c>
      <c r="AC374" s="526"/>
      <c r="AD374" s="527"/>
      <c r="AE374" s="746">
        <v>8</v>
      </c>
      <c r="AF374" s="747"/>
      <c r="AG374" s="527"/>
      <c r="AH374" s="748">
        <v>4</v>
      </c>
      <c r="AI374" s="541"/>
      <c r="AJ374" s="542"/>
      <c r="AK374" s="543">
        <f t="shared" si="354"/>
        <v>32</v>
      </c>
    </row>
    <row r="375" spans="1:37" s="201" customFormat="1" ht="12.75">
      <c r="A375" s="231"/>
      <c r="B375" s="250"/>
      <c r="D375" s="232"/>
      <c r="E375" s="745"/>
      <c r="F375" s="242"/>
      <c r="G375" s="277" t="s">
        <v>18</v>
      </c>
      <c r="H375" s="242" t="s">
        <v>431</v>
      </c>
      <c r="I375" s="242"/>
      <c r="J375" s="243"/>
      <c r="K375" s="526"/>
      <c r="L375" s="527"/>
      <c r="M375" s="677"/>
      <c r="N375" s="747"/>
      <c r="O375" s="527"/>
      <c r="P375" s="748">
        <f>N375+O375</f>
        <v>0</v>
      </c>
      <c r="Q375" s="526"/>
      <c r="R375" s="527"/>
      <c r="S375" s="746"/>
      <c r="T375" s="747"/>
      <c r="U375" s="527"/>
      <c r="V375" s="748"/>
      <c r="W375" s="526"/>
      <c r="X375" s="527"/>
      <c r="Y375" s="746"/>
      <c r="Z375" s="747"/>
      <c r="AA375" s="527"/>
      <c r="AB375" s="748"/>
      <c r="AC375" s="526"/>
      <c r="AD375" s="527"/>
      <c r="AE375" s="746"/>
      <c r="AF375" s="747"/>
      <c r="AG375" s="527"/>
      <c r="AH375" s="748"/>
      <c r="AI375" s="541"/>
      <c r="AJ375" s="542"/>
      <c r="AK375" s="543">
        <f t="shared" si="354"/>
        <v>0</v>
      </c>
    </row>
    <row r="376" spans="1:37" s="201" customFormat="1" ht="12.75">
      <c r="A376" s="231"/>
      <c r="B376" s="250"/>
      <c r="D376" s="232"/>
      <c r="E376" s="745"/>
      <c r="F376" s="242"/>
      <c r="G376" s="277" t="s">
        <v>22</v>
      </c>
      <c r="H376" s="242" t="s">
        <v>432</v>
      </c>
      <c r="I376" s="242"/>
      <c r="J376" s="243"/>
      <c r="K376" s="526"/>
      <c r="L376" s="527"/>
      <c r="M376" s="746">
        <v>4</v>
      </c>
      <c r="N376" s="747"/>
      <c r="O376" s="527"/>
      <c r="P376" s="748">
        <v>40</v>
      </c>
      <c r="Q376" s="526"/>
      <c r="R376" s="527"/>
      <c r="S376" s="746">
        <v>0</v>
      </c>
      <c r="T376" s="747"/>
      <c r="U376" s="527"/>
      <c r="V376" s="748">
        <v>44</v>
      </c>
      <c r="W376" s="526"/>
      <c r="X376" s="527"/>
      <c r="Y376" s="746">
        <v>0</v>
      </c>
      <c r="Z376" s="747"/>
      <c r="AA376" s="527"/>
      <c r="AB376" s="748">
        <v>47</v>
      </c>
      <c r="AC376" s="526"/>
      <c r="AD376" s="527"/>
      <c r="AE376" s="746">
        <v>5</v>
      </c>
      <c r="AF376" s="747"/>
      <c r="AG376" s="527"/>
      <c r="AH376" s="748">
        <v>53</v>
      </c>
      <c r="AI376" s="541"/>
      <c r="AJ376" s="542"/>
      <c r="AK376" s="543">
        <f t="shared" si="354"/>
        <v>49</v>
      </c>
    </row>
    <row r="377" spans="1:37" s="201" customFormat="1" ht="12.75">
      <c r="A377" s="231"/>
      <c r="B377" s="250"/>
      <c r="D377" s="232" t="s">
        <v>7</v>
      </c>
      <c r="E377" s="722" t="s">
        <v>433</v>
      </c>
      <c r="F377" s="551" t="s">
        <v>7</v>
      </c>
      <c r="G377" s="573" t="s">
        <v>434</v>
      </c>
      <c r="H377" s="754"/>
      <c r="I377" s="394"/>
      <c r="J377" s="755"/>
      <c r="K377" s="741"/>
      <c r="L377" s="742"/>
      <c r="M377" s="756"/>
      <c r="N377" s="743"/>
      <c r="O377" s="742"/>
      <c r="P377" s="757"/>
      <c r="Q377" s="741"/>
      <c r="R377" s="742"/>
      <c r="S377" s="756"/>
      <c r="T377" s="743"/>
      <c r="U377" s="742"/>
      <c r="V377" s="757"/>
      <c r="W377" s="741"/>
      <c r="X377" s="742"/>
      <c r="Y377" s="756"/>
      <c r="Z377" s="743"/>
      <c r="AA377" s="742"/>
      <c r="AB377" s="757"/>
      <c r="AC377" s="741"/>
      <c r="AD377" s="742"/>
      <c r="AE377" s="756"/>
      <c r="AF377" s="743"/>
      <c r="AG377" s="742"/>
      <c r="AH377" s="757"/>
      <c r="AI377" s="741"/>
      <c r="AJ377" s="742"/>
      <c r="AK377" s="744"/>
    </row>
    <row r="378" spans="1:37" s="201" customFormat="1" ht="12.75">
      <c r="A378" s="231"/>
      <c r="B378" s="250"/>
      <c r="C378" s="232"/>
      <c r="D378" s="261"/>
      <c r="E378" s="722"/>
      <c r="F378" s="250"/>
      <c r="G378" s="250" t="s">
        <v>435</v>
      </c>
      <c r="H378" s="688"/>
      <c r="J378" s="758"/>
      <c r="K378" s="759"/>
      <c r="L378" s="760"/>
      <c r="M378" s="761"/>
      <c r="N378" s="762"/>
      <c r="O378" s="760"/>
      <c r="P378" s="763"/>
      <c r="Q378" s="759"/>
      <c r="R378" s="760"/>
      <c r="S378" s="761"/>
      <c r="T378" s="762"/>
      <c r="U378" s="760"/>
      <c r="V378" s="763"/>
      <c r="W378" s="759"/>
      <c r="X378" s="760"/>
      <c r="Y378" s="761"/>
      <c r="Z378" s="762"/>
      <c r="AA378" s="760"/>
      <c r="AB378" s="763"/>
      <c r="AC378" s="759"/>
      <c r="AD378" s="760"/>
      <c r="AE378" s="761"/>
      <c r="AF378" s="762"/>
      <c r="AG378" s="760"/>
      <c r="AH378" s="763"/>
      <c r="AI378" s="759"/>
      <c r="AJ378" s="760"/>
      <c r="AK378" s="764"/>
    </row>
    <row r="379" spans="1:37" s="201" customFormat="1" ht="12.75">
      <c r="A379" s="231"/>
      <c r="B379" s="250"/>
      <c r="C379" s="232"/>
      <c r="D379" s="261"/>
      <c r="E379" s="722"/>
      <c r="F379" s="765"/>
      <c r="G379" s="513" t="s">
        <v>436</v>
      </c>
      <c r="H379" s="693"/>
      <c r="I379" s="256"/>
      <c r="J379" s="758"/>
      <c r="K379" s="759"/>
      <c r="L379" s="760"/>
      <c r="M379" s="761"/>
      <c r="N379" s="762"/>
      <c r="O379" s="760"/>
      <c r="P379" s="763"/>
      <c r="Q379" s="759"/>
      <c r="R379" s="760"/>
      <c r="S379" s="761"/>
      <c r="T379" s="762"/>
      <c r="U379" s="760"/>
      <c r="V379" s="763"/>
      <c r="W379" s="759"/>
      <c r="X379" s="760"/>
      <c r="Y379" s="761"/>
      <c r="Z379" s="762"/>
      <c r="AA379" s="760"/>
      <c r="AB379" s="763"/>
      <c r="AC379" s="759"/>
      <c r="AD379" s="760"/>
      <c r="AE379" s="761"/>
      <c r="AF379" s="762"/>
      <c r="AG379" s="760"/>
      <c r="AH379" s="763"/>
      <c r="AI379" s="759"/>
      <c r="AJ379" s="760"/>
      <c r="AK379" s="766">
        <f>+M379+S379+Y379+AE379</f>
        <v>0</v>
      </c>
    </row>
    <row r="380" spans="1:37" s="201" customFormat="1" ht="12.75">
      <c r="A380" s="231" t="s">
        <v>437</v>
      </c>
      <c r="B380" s="250" t="s">
        <v>129</v>
      </c>
      <c r="C380" s="232"/>
      <c r="D380" s="261"/>
      <c r="E380" s="722"/>
      <c r="F380" s="625"/>
      <c r="G380" s="625" t="s">
        <v>438</v>
      </c>
      <c r="H380" s="250" t="s">
        <v>439</v>
      </c>
      <c r="J380" s="755"/>
      <c r="K380" s="767"/>
      <c r="L380" s="768"/>
      <c r="M380" s="768">
        <f>SUM(M381:M386)</f>
        <v>0</v>
      </c>
      <c r="N380" s="769"/>
      <c r="O380" s="768"/>
      <c r="P380" s="768">
        <f>SUM(P381:P386)</f>
        <v>0</v>
      </c>
      <c r="Q380" s="767"/>
      <c r="R380" s="768"/>
      <c r="S380" s="768">
        <f>SUM(S381:S386)</f>
        <v>0</v>
      </c>
      <c r="T380" s="769"/>
      <c r="U380" s="768"/>
      <c r="V380" s="768">
        <f>SUM(V381:V386)</f>
        <v>0</v>
      </c>
      <c r="W380" s="767"/>
      <c r="X380" s="768"/>
      <c r="Y380" s="768">
        <f>SUM(Y381:Y386)</f>
        <v>0</v>
      </c>
      <c r="Z380" s="769"/>
      <c r="AA380" s="768"/>
      <c r="AB380" s="768">
        <f>SUM(AB381:AB386)</f>
        <v>0</v>
      </c>
      <c r="AC380" s="767"/>
      <c r="AD380" s="768"/>
      <c r="AE380" s="768">
        <f>SUM(AE381:AE386)</f>
        <v>0</v>
      </c>
      <c r="AF380" s="769"/>
      <c r="AG380" s="768"/>
      <c r="AH380" s="768">
        <f>SUM(AH381:AH386)</f>
        <v>0</v>
      </c>
      <c r="AI380" s="767"/>
      <c r="AJ380" s="768"/>
      <c r="AK380" s="770">
        <f>SUM(AK381:AK386)</f>
        <v>0</v>
      </c>
    </row>
    <row r="381" spans="1:37" s="201" customFormat="1" ht="12.75">
      <c r="A381" s="231"/>
      <c r="B381" s="250"/>
      <c r="E381" s="518"/>
      <c r="F381" s="323"/>
      <c r="G381" s="242"/>
      <c r="H381" s="242" t="s">
        <v>14</v>
      </c>
      <c r="I381" s="241" t="s">
        <v>440</v>
      </c>
      <c r="J381" s="269"/>
      <c r="K381" s="771"/>
      <c r="L381" s="772"/>
      <c r="M381" s="746"/>
      <c r="N381" s="773"/>
      <c r="O381" s="772"/>
      <c r="P381" s="748"/>
      <c r="Q381" s="771"/>
      <c r="R381" s="772"/>
      <c r="S381" s="746"/>
      <c r="T381" s="773"/>
      <c r="U381" s="772"/>
      <c r="V381" s="748"/>
      <c r="W381" s="771"/>
      <c r="X381" s="772"/>
      <c r="Y381" s="746"/>
      <c r="Z381" s="773"/>
      <c r="AA381" s="772"/>
      <c r="AB381" s="748"/>
      <c r="AC381" s="771"/>
      <c r="AD381" s="772"/>
      <c r="AE381" s="746"/>
      <c r="AF381" s="773"/>
      <c r="AG381" s="772"/>
      <c r="AH381" s="748"/>
      <c r="AI381" s="628"/>
      <c r="AJ381" s="629"/>
      <c r="AK381" s="630">
        <f>M381+P381+S381+V381+Y381+AB381+AE381+AH381</f>
        <v>0</v>
      </c>
    </row>
    <row r="382" spans="1:37" s="201" customFormat="1" ht="12.75">
      <c r="A382" s="231"/>
      <c r="E382" s="518" t="s">
        <v>129</v>
      </c>
      <c r="F382" s="557"/>
      <c r="G382" s="256"/>
      <c r="H382" s="256" t="s">
        <v>15</v>
      </c>
      <c r="I382" s="262" t="s">
        <v>441</v>
      </c>
      <c r="J382" s="331"/>
      <c r="K382" s="774"/>
      <c r="L382" s="775"/>
      <c r="M382" s="776"/>
      <c r="N382" s="777"/>
      <c r="O382" s="775"/>
      <c r="P382" s="778"/>
      <c r="Q382" s="774"/>
      <c r="R382" s="775"/>
      <c r="S382" s="776"/>
      <c r="T382" s="777"/>
      <c r="U382" s="775"/>
      <c r="V382" s="778"/>
      <c r="W382" s="774"/>
      <c r="X382" s="775"/>
      <c r="Y382" s="776"/>
      <c r="Z382" s="777"/>
      <c r="AA382" s="775"/>
      <c r="AB382" s="778"/>
      <c r="AC382" s="774"/>
      <c r="AD382" s="775"/>
      <c r="AE382" s="776"/>
      <c r="AF382" s="777"/>
      <c r="AG382" s="775"/>
      <c r="AH382" s="778"/>
      <c r="AI382" s="628"/>
      <c r="AJ382" s="629"/>
      <c r="AK382" s="630">
        <f>M382+P382+S382+V382+Y382+AB382+AE382+AH382</f>
        <v>0</v>
      </c>
    </row>
    <row r="383" spans="1:37" s="201" customFormat="1" ht="12.75">
      <c r="A383" s="231"/>
      <c r="C383" s="232"/>
      <c r="D383" s="261"/>
      <c r="E383" s="722" t="s">
        <v>129</v>
      </c>
      <c r="F383" s="544"/>
      <c r="G383" s="242"/>
      <c r="H383" s="277" t="s">
        <v>16</v>
      </c>
      <c r="I383" s="241" t="s">
        <v>442</v>
      </c>
      <c r="J383" s="269"/>
      <c r="K383" s="771"/>
      <c r="L383" s="772"/>
      <c r="M383" s="746"/>
      <c r="N383" s="773"/>
      <c r="O383" s="772"/>
      <c r="P383" s="748"/>
      <c r="Q383" s="771"/>
      <c r="R383" s="772"/>
      <c r="S383" s="746"/>
      <c r="T383" s="773"/>
      <c r="U383" s="772"/>
      <c r="V383" s="748"/>
      <c r="W383" s="771"/>
      <c r="X383" s="772"/>
      <c r="Y383" s="746"/>
      <c r="Z383" s="773"/>
      <c r="AA383" s="772"/>
      <c r="AB383" s="748"/>
      <c r="AC383" s="771"/>
      <c r="AD383" s="772"/>
      <c r="AE383" s="746"/>
      <c r="AF383" s="773"/>
      <c r="AG383" s="772"/>
      <c r="AH383" s="748"/>
      <c r="AI383" s="628"/>
      <c r="AJ383" s="629"/>
      <c r="AK383" s="630">
        <f>M383+P383+S383+V383+Y383+AB383+AE383+AH383</f>
        <v>0</v>
      </c>
    </row>
    <row r="384" spans="1:37" s="201" customFormat="1" ht="12.75">
      <c r="A384" s="231"/>
      <c r="C384" s="232"/>
      <c r="D384" s="261"/>
      <c r="E384" s="722"/>
      <c r="F384" s="779"/>
      <c r="G384" s="242"/>
      <c r="H384" s="277" t="s">
        <v>17</v>
      </c>
      <c r="I384" s="241" t="s">
        <v>443</v>
      </c>
      <c r="J384" s="269"/>
      <c r="K384" s="771"/>
      <c r="L384" s="772"/>
      <c r="M384" s="746"/>
      <c r="N384" s="773"/>
      <c r="O384" s="772"/>
      <c r="P384" s="748"/>
      <c r="Q384" s="771"/>
      <c r="R384" s="772"/>
      <c r="S384" s="746"/>
      <c r="T384" s="773"/>
      <c r="U384" s="772"/>
      <c r="V384" s="748"/>
      <c r="W384" s="771"/>
      <c r="X384" s="772"/>
      <c r="Y384" s="746"/>
      <c r="Z384" s="773"/>
      <c r="AA384" s="772"/>
      <c r="AB384" s="748"/>
      <c r="AC384" s="771"/>
      <c r="AD384" s="772"/>
      <c r="AE384" s="746"/>
      <c r="AF384" s="773"/>
      <c r="AG384" s="772"/>
      <c r="AH384" s="748"/>
      <c r="AI384" s="628"/>
      <c r="AJ384" s="629"/>
      <c r="AK384" s="630">
        <f>M384+P384+S384+V384+Y384+AB384+AE384+AH384</f>
        <v>0</v>
      </c>
    </row>
    <row r="385" spans="1:37" s="201" customFormat="1" ht="12.75">
      <c r="A385" s="231"/>
      <c r="C385" s="201" t="s">
        <v>129</v>
      </c>
      <c r="D385" s="261"/>
      <c r="E385" s="722"/>
      <c r="F385" s="779"/>
      <c r="G385" s="242"/>
      <c r="H385" s="277" t="s">
        <v>18</v>
      </c>
      <c r="I385" s="241" t="s">
        <v>444</v>
      </c>
      <c r="J385" s="269"/>
      <c r="K385" s="771"/>
      <c r="L385" s="772"/>
      <c r="M385" s="746"/>
      <c r="N385" s="773"/>
      <c r="O385" s="772"/>
      <c r="P385" s="748"/>
      <c r="Q385" s="771"/>
      <c r="R385" s="772"/>
      <c r="S385" s="746"/>
      <c r="T385" s="773"/>
      <c r="U385" s="772"/>
      <c r="V385" s="748"/>
      <c r="W385" s="771"/>
      <c r="X385" s="772"/>
      <c r="Y385" s="746"/>
      <c r="Z385" s="773"/>
      <c r="AA385" s="772"/>
      <c r="AB385" s="748"/>
      <c r="AC385" s="771"/>
      <c r="AD385" s="772"/>
      <c r="AE385" s="746"/>
      <c r="AF385" s="773"/>
      <c r="AG385" s="772"/>
      <c r="AH385" s="748"/>
      <c r="AI385" s="628"/>
      <c r="AJ385" s="629"/>
      <c r="AK385" s="630">
        <f>M385+P385+S385+V385+Y385+AB385+AE385+AH385</f>
        <v>0</v>
      </c>
    </row>
    <row r="386" spans="1:37" s="201" customFormat="1" ht="12.75">
      <c r="A386" s="231"/>
      <c r="D386" s="261"/>
      <c r="E386" s="722"/>
      <c r="F386" s="780"/>
      <c r="G386" s="242"/>
      <c r="H386" s="395" t="s">
        <v>22</v>
      </c>
      <c r="I386" s="611" t="s">
        <v>445</v>
      </c>
      <c r="J386" s="781"/>
      <c r="K386" s="782"/>
      <c r="L386" s="783"/>
      <c r="M386" s="784"/>
      <c r="N386" s="785"/>
      <c r="O386" s="783"/>
      <c r="P386" s="786"/>
      <c r="Q386" s="782"/>
      <c r="R386" s="783"/>
      <c r="S386" s="784"/>
      <c r="T386" s="785"/>
      <c r="U386" s="783"/>
      <c r="V386" s="786"/>
      <c r="W386" s="782"/>
      <c r="X386" s="783"/>
      <c r="Y386" s="784"/>
      <c r="Z386" s="785"/>
      <c r="AA386" s="783"/>
      <c r="AB386" s="786"/>
      <c r="AC386" s="782"/>
      <c r="AD386" s="783"/>
      <c r="AE386" s="784"/>
      <c r="AF386" s="785"/>
      <c r="AG386" s="783"/>
      <c r="AH386" s="786"/>
      <c r="AI386" s="628"/>
      <c r="AJ386" s="629"/>
      <c r="AK386" s="630">
        <f>M386+S386+Y386+AE386</f>
        <v>0</v>
      </c>
    </row>
    <row r="387" spans="1:37" s="201" customFormat="1" ht="12.75">
      <c r="A387" s="231" t="s">
        <v>446</v>
      </c>
      <c r="B387" s="201" t="s">
        <v>129</v>
      </c>
      <c r="C387" s="276"/>
      <c r="D387" s="261"/>
      <c r="E387" s="722"/>
      <c r="F387" s="242"/>
      <c r="G387" s="544" t="s">
        <v>447</v>
      </c>
      <c r="H387" s="787" t="s">
        <v>448</v>
      </c>
      <c r="I387" s="787"/>
      <c r="J387" s="788"/>
      <c r="K387" s="741"/>
      <c r="L387" s="742"/>
      <c r="M387" s="756"/>
      <c r="N387" s="743"/>
      <c r="O387" s="742"/>
      <c r="P387" s="757"/>
      <c r="Q387" s="741"/>
      <c r="R387" s="742"/>
      <c r="S387" s="756"/>
      <c r="T387" s="743"/>
      <c r="U387" s="742"/>
      <c r="V387" s="757"/>
      <c r="W387" s="741"/>
      <c r="X387" s="742"/>
      <c r="Y387" s="756"/>
      <c r="Z387" s="743"/>
      <c r="AA387" s="742"/>
      <c r="AB387" s="757"/>
      <c r="AC387" s="741"/>
      <c r="AD387" s="742"/>
      <c r="AE387" s="756"/>
      <c r="AF387" s="743"/>
      <c r="AG387" s="742"/>
      <c r="AH387" s="757"/>
      <c r="AI387" s="541"/>
      <c r="AJ387" s="542"/>
      <c r="AK387" s="543">
        <f>+M387+P387+S387+Y387+AE387</f>
        <v>0</v>
      </c>
    </row>
    <row r="388" spans="1:37" s="201" customFormat="1" ht="12.75">
      <c r="A388" s="231"/>
      <c r="D388" s="276" t="s">
        <v>449</v>
      </c>
      <c r="E388" s="722" t="s">
        <v>450</v>
      </c>
      <c r="F388" s="544" t="s">
        <v>29</v>
      </c>
      <c r="G388" s="250" t="s">
        <v>451</v>
      </c>
      <c r="H388" s="688"/>
      <c r="J388" s="758"/>
      <c r="K388" s="789"/>
      <c r="L388" s="790"/>
      <c r="M388" s="791"/>
      <c r="N388" s="792"/>
      <c r="O388" s="790"/>
      <c r="P388" s="793"/>
      <c r="Q388" s="789"/>
      <c r="R388" s="790"/>
      <c r="S388" s="791"/>
      <c r="T388" s="792"/>
      <c r="U388" s="790"/>
      <c r="V388" s="793"/>
      <c r="W388" s="789"/>
      <c r="X388" s="790"/>
      <c r="Y388" s="791"/>
      <c r="Z388" s="792"/>
      <c r="AA388" s="790"/>
      <c r="AB388" s="793"/>
      <c r="AC388" s="789"/>
      <c r="AD388" s="790"/>
      <c r="AE388" s="791"/>
      <c r="AF388" s="792"/>
      <c r="AG388" s="790"/>
      <c r="AH388" s="793"/>
      <c r="AI388" s="541"/>
      <c r="AJ388" s="542"/>
      <c r="AK388" s="543">
        <f>+M388+P388+S388+Y388+AE388</f>
        <v>0</v>
      </c>
    </row>
    <row r="389" spans="1:37" s="201" customFormat="1" ht="12.75">
      <c r="A389" s="231"/>
      <c r="D389" s="276"/>
      <c r="E389" s="518" t="s">
        <v>452</v>
      </c>
      <c r="F389" s="256"/>
      <c r="G389" s="544" t="s">
        <v>164</v>
      </c>
      <c r="H389" s="704" t="s">
        <v>439</v>
      </c>
      <c r="I389" s="242"/>
      <c r="J389" s="788"/>
      <c r="K389" s="794"/>
      <c r="L389" s="795"/>
      <c r="M389" s="795">
        <f>SUM(M390:M394)</f>
        <v>0</v>
      </c>
      <c r="N389" s="796"/>
      <c r="O389" s="795"/>
      <c r="P389" s="795">
        <f>SUM(P390:P394)</f>
        <v>0</v>
      </c>
      <c r="Q389" s="794"/>
      <c r="R389" s="795"/>
      <c r="S389" s="795">
        <f>SUM(S390:S394)</f>
        <v>0</v>
      </c>
      <c r="T389" s="796"/>
      <c r="U389" s="795"/>
      <c r="V389" s="795">
        <f>SUM(V390:V394)</f>
        <v>0</v>
      </c>
      <c r="W389" s="794"/>
      <c r="X389" s="795"/>
      <c r="Y389" s="795">
        <f>SUM(Y390:Y394)</f>
        <v>0</v>
      </c>
      <c r="Z389" s="796"/>
      <c r="AA389" s="795"/>
      <c r="AB389" s="795">
        <f>SUM(AB390:AB394)</f>
        <v>0</v>
      </c>
      <c r="AC389" s="794"/>
      <c r="AD389" s="795"/>
      <c r="AE389" s="795">
        <f>SUM(AE390:AE394)</f>
        <v>0</v>
      </c>
      <c r="AF389" s="796"/>
      <c r="AG389" s="795"/>
      <c r="AH389" s="795">
        <f>SUM(AH390:AH394)</f>
        <v>0</v>
      </c>
      <c r="AI389" s="794"/>
      <c r="AJ389" s="795"/>
      <c r="AK389" s="797">
        <f>SUM(AK390:AK394)</f>
        <v>0</v>
      </c>
    </row>
    <row r="390" spans="1:37" s="201" customFormat="1" ht="12.75">
      <c r="A390" s="231"/>
      <c r="C390" s="276"/>
      <c r="D390" s="261"/>
      <c r="E390" s="722"/>
      <c r="F390" s="625"/>
      <c r="G390" s="652"/>
      <c r="H390" s="201" t="s">
        <v>14</v>
      </c>
      <c r="I390" s="199" t="s">
        <v>440</v>
      </c>
      <c r="J390" s="798"/>
      <c r="K390" s="774"/>
      <c r="L390" s="775"/>
      <c r="M390" s="776"/>
      <c r="N390" s="777"/>
      <c r="O390" s="775"/>
      <c r="P390" s="776"/>
      <c r="Q390" s="774"/>
      <c r="R390" s="775"/>
      <c r="S390" s="776"/>
      <c r="T390" s="777"/>
      <c r="U390" s="775"/>
      <c r="V390" s="776"/>
      <c r="W390" s="774"/>
      <c r="X390" s="775"/>
      <c r="Y390" s="776"/>
      <c r="Z390" s="777"/>
      <c r="AA390" s="775"/>
      <c r="AB390" s="776"/>
      <c r="AC390" s="774"/>
      <c r="AD390" s="775"/>
      <c r="AE390" s="776"/>
      <c r="AF390" s="777"/>
      <c r="AG390" s="775"/>
      <c r="AH390" s="776"/>
      <c r="AI390" s="628"/>
      <c r="AJ390" s="629"/>
      <c r="AK390" s="630">
        <f>M390+P390+S390+V390+Y390+AB390+AE390+AH390</f>
        <v>0</v>
      </c>
    </row>
    <row r="391" spans="1:37" s="201" customFormat="1" ht="12.75">
      <c r="A391" s="231"/>
      <c r="C391" s="276"/>
      <c r="D391" s="261"/>
      <c r="E391" s="722"/>
      <c r="F391" s="780"/>
      <c r="H391" s="394" t="s">
        <v>15</v>
      </c>
      <c r="I391" s="611" t="s">
        <v>453</v>
      </c>
      <c r="J391" s="781"/>
      <c r="K391" s="771"/>
      <c r="L391" s="772"/>
      <c r="M391" s="746"/>
      <c r="N391" s="773"/>
      <c r="O391" s="772"/>
      <c r="P391" s="748"/>
      <c r="Q391" s="771"/>
      <c r="R391" s="772"/>
      <c r="S391" s="746"/>
      <c r="T391" s="773"/>
      <c r="U391" s="772"/>
      <c r="V391" s="748"/>
      <c r="W391" s="771"/>
      <c r="X391" s="772"/>
      <c r="Y391" s="746"/>
      <c r="Z391" s="773"/>
      <c r="AA391" s="772"/>
      <c r="AB391" s="748"/>
      <c r="AC391" s="771"/>
      <c r="AD391" s="772"/>
      <c r="AE391" s="746"/>
      <c r="AF391" s="773"/>
      <c r="AG391" s="772"/>
      <c r="AH391" s="748"/>
      <c r="AI391" s="628"/>
      <c r="AJ391" s="629"/>
      <c r="AK391" s="630">
        <f>M391+P391+S391+V391+Y391+AB391+AE391+AH391</f>
        <v>0</v>
      </c>
    </row>
    <row r="392" spans="1:37" s="201" customFormat="1" ht="12.75">
      <c r="A392" s="231"/>
      <c r="B392" s="201" t="s">
        <v>129</v>
      </c>
      <c r="C392" s="276"/>
      <c r="E392" s="518"/>
      <c r="F392" s="779"/>
      <c r="G392" s="242"/>
      <c r="H392" s="277" t="s">
        <v>16</v>
      </c>
      <c r="I392" s="241" t="s">
        <v>454</v>
      </c>
      <c r="J392" s="269"/>
      <c r="K392" s="771"/>
      <c r="L392" s="772"/>
      <c r="M392" s="746"/>
      <c r="N392" s="773"/>
      <c r="O392" s="772"/>
      <c r="P392" s="748"/>
      <c r="Q392" s="771"/>
      <c r="R392" s="772"/>
      <c r="S392" s="746"/>
      <c r="T392" s="773"/>
      <c r="U392" s="772"/>
      <c r="V392" s="748"/>
      <c r="W392" s="771"/>
      <c r="X392" s="772"/>
      <c r="Y392" s="746"/>
      <c r="Z392" s="773"/>
      <c r="AA392" s="772"/>
      <c r="AB392" s="748"/>
      <c r="AC392" s="771"/>
      <c r="AD392" s="772"/>
      <c r="AE392" s="746"/>
      <c r="AF392" s="773"/>
      <c r="AG392" s="772"/>
      <c r="AH392" s="748"/>
      <c r="AI392" s="628"/>
      <c r="AJ392" s="629"/>
      <c r="AK392" s="630">
        <f>M392+P392+S392+V392+Y392+AB392+AE392+AH392</f>
        <v>0</v>
      </c>
    </row>
    <row r="393" spans="1:37" s="201" customFormat="1" ht="12.75">
      <c r="A393" s="231"/>
      <c r="E393" s="722"/>
      <c r="F393" s="779"/>
      <c r="G393" s="242"/>
      <c r="H393" s="277" t="s">
        <v>17</v>
      </c>
      <c r="I393" s="241" t="s">
        <v>445</v>
      </c>
      <c r="J393" s="269"/>
      <c r="K393" s="771"/>
      <c r="L393" s="772"/>
      <c r="M393" s="746"/>
      <c r="N393" s="773"/>
      <c r="O393" s="772"/>
      <c r="P393" s="748"/>
      <c r="Q393" s="771"/>
      <c r="R393" s="772"/>
      <c r="S393" s="746"/>
      <c r="T393" s="773"/>
      <c r="U393" s="772"/>
      <c r="V393" s="748"/>
      <c r="W393" s="771"/>
      <c r="X393" s="772"/>
      <c r="Y393" s="746"/>
      <c r="Z393" s="773"/>
      <c r="AA393" s="772"/>
      <c r="AB393" s="748"/>
      <c r="AC393" s="771"/>
      <c r="AD393" s="772"/>
      <c r="AE393" s="746"/>
      <c r="AF393" s="773"/>
      <c r="AG393" s="772"/>
      <c r="AH393" s="748"/>
      <c r="AI393" s="628"/>
      <c r="AJ393" s="629"/>
      <c r="AK393" s="630">
        <f>M393+P393+S393+V393+Y393+AB393+AE393+AH393</f>
        <v>0</v>
      </c>
    </row>
    <row r="394" spans="1:37" s="201" customFormat="1" ht="12.75">
      <c r="A394" s="231"/>
      <c r="E394" s="518"/>
      <c r="F394" s="779"/>
      <c r="G394" s="242"/>
      <c r="H394" s="277" t="s">
        <v>18</v>
      </c>
      <c r="I394" s="241" t="s">
        <v>444</v>
      </c>
      <c r="J394" s="269"/>
      <c r="K394" s="771"/>
      <c r="L394" s="772"/>
      <c r="M394" s="746"/>
      <c r="N394" s="773"/>
      <c r="O394" s="772"/>
      <c r="P394" s="748"/>
      <c r="Q394" s="771"/>
      <c r="R394" s="772"/>
      <c r="S394" s="746"/>
      <c r="T394" s="773"/>
      <c r="U394" s="772"/>
      <c r="V394" s="748"/>
      <c r="W394" s="771"/>
      <c r="X394" s="772"/>
      <c r="Y394" s="746"/>
      <c r="Z394" s="773"/>
      <c r="AA394" s="772"/>
      <c r="AB394" s="748"/>
      <c r="AC394" s="771"/>
      <c r="AD394" s="772"/>
      <c r="AE394" s="746"/>
      <c r="AF394" s="773"/>
      <c r="AG394" s="772"/>
      <c r="AH394" s="748"/>
      <c r="AI394" s="628"/>
      <c r="AJ394" s="629"/>
      <c r="AK394" s="630">
        <f>M394+P394+S394+V394+Y394+AB394+AE394+AH394</f>
        <v>0</v>
      </c>
    </row>
    <row r="395" spans="1:37" s="201" customFormat="1" ht="12.75">
      <c r="A395" s="231"/>
      <c r="C395" s="276"/>
      <c r="D395" s="261"/>
      <c r="E395" s="722"/>
      <c r="F395" s="242"/>
      <c r="G395" s="544" t="s">
        <v>455</v>
      </c>
      <c r="H395" s="787" t="s">
        <v>448</v>
      </c>
      <c r="I395" s="787"/>
      <c r="J395" s="788"/>
      <c r="K395" s="741"/>
      <c r="L395" s="742"/>
      <c r="M395" s="756"/>
      <c r="N395" s="743"/>
      <c r="O395" s="742"/>
      <c r="P395" s="757"/>
      <c r="Q395" s="741"/>
      <c r="R395" s="742"/>
      <c r="S395" s="756"/>
      <c r="T395" s="743"/>
      <c r="U395" s="742"/>
      <c r="V395" s="757"/>
      <c r="W395" s="741"/>
      <c r="X395" s="742"/>
      <c r="Y395" s="756"/>
      <c r="Z395" s="743"/>
      <c r="AA395" s="742"/>
      <c r="AB395" s="757"/>
      <c r="AC395" s="741"/>
      <c r="AD395" s="742"/>
      <c r="AE395" s="756"/>
      <c r="AF395" s="743"/>
      <c r="AG395" s="742"/>
      <c r="AH395" s="757"/>
      <c r="AI395" s="541"/>
      <c r="AJ395" s="542"/>
      <c r="AK395" s="543">
        <f>+M395+P395+S395+Y395+AE395</f>
        <v>0</v>
      </c>
    </row>
    <row r="396" spans="1:37" s="201" customFormat="1" ht="12.75">
      <c r="A396" s="231"/>
      <c r="D396" s="276" t="s">
        <v>31</v>
      </c>
      <c r="E396" s="722" t="s">
        <v>456</v>
      </c>
      <c r="F396" s="625" t="s">
        <v>31</v>
      </c>
      <c r="G396" s="688" t="s">
        <v>457</v>
      </c>
      <c r="I396" s="688"/>
      <c r="J396" s="758"/>
      <c r="K396" s="741"/>
      <c r="L396" s="742"/>
      <c r="M396" s="756"/>
      <c r="N396" s="743"/>
      <c r="O396" s="742"/>
      <c r="P396" s="757"/>
      <c r="Q396" s="741"/>
      <c r="R396" s="742"/>
      <c r="S396" s="756"/>
      <c r="T396" s="743"/>
      <c r="U396" s="742"/>
      <c r="V396" s="757"/>
      <c r="W396" s="741"/>
      <c r="X396" s="742"/>
      <c r="Y396" s="756"/>
      <c r="Z396" s="743"/>
      <c r="AA396" s="742"/>
      <c r="AB396" s="757"/>
      <c r="AC396" s="741"/>
      <c r="AD396" s="742"/>
      <c r="AE396" s="756"/>
      <c r="AF396" s="743"/>
      <c r="AG396" s="742"/>
      <c r="AH396" s="757"/>
      <c r="AI396" s="741"/>
      <c r="AJ396" s="742"/>
      <c r="AK396" s="744"/>
    </row>
    <row r="397" spans="1:37" s="201" customFormat="1" ht="12.75">
      <c r="A397" s="231"/>
      <c r="D397" s="276"/>
      <c r="E397" s="722"/>
      <c r="F397" s="799"/>
      <c r="G397" s="693" t="s">
        <v>458</v>
      </c>
      <c r="H397" s="256"/>
      <c r="I397" s="693"/>
      <c r="J397" s="798"/>
      <c r="K397" s="515"/>
      <c r="L397" s="516"/>
      <c r="M397" s="800"/>
      <c r="N397" s="740"/>
      <c r="O397" s="516"/>
      <c r="P397" s="801"/>
      <c r="Q397" s="515"/>
      <c r="R397" s="516"/>
      <c r="S397" s="800"/>
      <c r="T397" s="740"/>
      <c r="U397" s="516"/>
      <c r="V397" s="801"/>
      <c r="W397" s="515"/>
      <c r="X397" s="516"/>
      <c r="Y397" s="800"/>
      <c r="Z397" s="740"/>
      <c r="AA397" s="516"/>
      <c r="AB397" s="801"/>
      <c r="AC397" s="515"/>
      <c r="AD397" s="516"/>
      <c r="AE397" s="800"/>
      <c r="AF397" s="740"/>
      <c r="AG397" s="516"/>
      <c r="AH397" s="801"/>
      <c r="AI397" s="515"/>
      <c r="AJ397" s="516"/>
      <c r="AK397" s="766">
        <f>+M397+P397+S397+Y397+AE397</f>
        <v>0</v>
      </c>
    </row>
    <row r="398" spans="1:37" s="201" customFormat="1" ht="12.75">
      <c r="A398" s="231"/>
      <c r="D398" s="276"/>
      <c r="E398" s="722"/>
      <c r="F398" s="802"/>
      <c r="G398" s="803" t="s">
        <v>238</v>
      </c>
      <c r="H398" s="573" t="s">
        <v>459</v>
      </c>
      <c r="I398" s="754"/>
      <c r="J398" s="755"/>
      <c r="K398" s="741"/>
      <c r="L398" s="742"/>
      <c r="M398" s="742"/>
      <c r="N398" s="743"/>
      <c r="O398" s="742"/>
      <c r="P398" s="804"/>
      <c r="Q398" s="741"/>
      <c r="R398" s="742"/>
      <c r="S398" s="742"/>
      <c r="T398" s="743"/>
      <c r="U398" s="742"/>
      <c r="V398" s="804"/>
      <c r="W398" s="741"/>
      <c r="X398" s="742"/>
      <c r="Y398" s="742"/>
      <c r="Z398" s="743"/>
      <c r="AA398" s="742"/>
      <c r="AB398" s="804"/>
      <c r="AC398" s="741"/>
      <c r="AD398" s="742"/>
      <c r="AE398" s="742"/>
      <c r="AF398" s="743"/>
      <c r="AG398" s="742"/>
      <c r="AH398" s="804"/>
      <c r="AI398" s="741"/>
      <c r="AJ398" s="742"/>
      <c r="AK398" s="744"/>
    </row>
    <row r="399" spans="1:37" s="201" customFormat="1" ht="12.75">
      <c r="A399" s="231"/>
      <c r="C399" s="276"/>
      <c r="E399" s="722"/>
      <c r="F399" s="256"/>
      <c r="G399" s="653"/>
      <c r="H399" s="513" t="s">
        <v>460</v>
      </c>
      <c r="I399" s="693"/>
      <c r="J399" s="798"/>
      <c r="K399" s="805"/>
      <c r="L399" s="806"/>
      <c r="M399" s="806">
        <f>SUM(M400:M402)</f>
        <v>0</v>
      </c>
      <c r="N399" s="807"/>
      <c r="O399" s="806"/>
      <c r="P399" s="806">
        <f>SUM(P400:P402)</f>
        <v>0</v>
      </c>
      <c r="Q399" s="805"/>
      <c r="R399" s="806"/>
      <c r="S399" s="806">
        <f>SUM(S400:S402)</f>
        <v>0</v>
      </c>
      <c r="T399" s="807"/>
      <c r="U399" s="806"/>
      <c r="V399" s="806">
        <f>SUM(V400:V402)</f>
        <v>0</v>
      </c>
      <c r="W399" s="805"/>
      <c r="X399" s="806"/>
      <c r="Y399" s="806">
        <f>SUM(Y400:Y402)</f>
        <v>0</v>
      </c>
      <c r="Z399" s="807"/>
      <c r="AA399" s="806"/>
      <c r="AB399" s="806">
        <f>SUM(AB400:AB402)</f>
        <v>0</v>
      </c>
      <c r="AC399" s="805"/>
      <c r="AD399" s="806"/>
      <c r="AE399" s="806">
        <f>SUM(AE400:AE402)</f>
        <v>0</v>
      </c>
      <c r="AF399" s="807"/>
      <c r="AG399" s="806"/>
      <c r="AH399" s="806">
        <f>SUM(AH400:AH402)</f>
        <v>0</v>
      </c>
      <c r="AI399" s="805"/>
      <c r="AJ399" s="806"/>
      <c r="AK399" s="808">
        <f>SUM(AK400:AK402)</f>
        <v>0</v>
      </c>
    </row>
    <row r="400" spans="1:37" s="201" customFormat="1" ht="12.75">
      <c r="A400" s="231"/>
      <c r="C400" s="276"/>
      <c r="D400" s="261"/>
      <c r="E400" s="722"/>
      <c r="G400" s="262"/>
      <c r="H400" s="262" t="s">
        <v>461</v>
      </c>
      <c r="I400" s="693"/>
      <c r="J400" s="798"/>
      <c r="K400" s="774"/>
      <c r="L400" s="775"/>
      <c r="M400" s="776"/>
      <c r="N400" s="777"/>
      <c r="O400" s="775"/>
      <c r="P400" s="776"/>
      <c r="Q400" s="774"/>
      <c r="R400" s="775"/>
      <c r="S400" s="776"/>
      <c r="T400" s="777"/>
      <c r="U400" s="775"/>
      <c r="V400" s="776"/>
      <c r="W400" s="774"/>
      <c r="X400" s="775"/>
      <c r="Y400" s="776"/>
      <c r="Z400" s="777"/>
      <c r="AA400" s="775"/>
      <c r="AB400" s="776"/>
      <c r="AC400" s="774"/>
      <c r="AD400" s="775"/>
      <c r="AE400" s="776"/>
      <c r="AF400" s="777"/>
      <c r="AG400" s="775"/>
      <c r="AH400" s="776"/>
      <c r="AI400" s="628"/>
      <c r="AJ400" s="629"/>
      <c r="AK400" s="630">
        <f>M400+P400+S400+V400+Y400+AB400+AE400+AH400</f>
        <v>0</v>
      </c>
    </row>
    <row r="401" spans="1:37" s="201" customFormat="1" ht="12.75">
      <c r="A401" s="231" t="s">
        <v>129</v>
      </c>
      <c r="B401" s="201" t="s">
        <v>129</v>
      </c>
      <c r="E401" s="518" t="s">
        <v>129</v>
      </c>
      <c r="F401" s="323"/>
      <c r="G401" s="262"/>
      <c r="H401" s="262" t="s">
        <v>461</v>
      </c>
      <c r="I401" s="242"/>
      <c r="J401" s="243"/>
      <c r="K401" s="771"/>
      <c r="L401" s="772"/>
      <c r="M401" s="746"/>
      <c r="N401" s="773"/>
      <c r="O401" s="772"/>
      <c r="P401" s="746"/>
      <c r="Q401" s="771"/>
      <c r="R401" s="772"/>
      <c r="S401" s="746"/>
      <c r="T401" s="773"/>
      <c r="U401" s="772"/>
      <c r="V401" s="746"/>
      <c r="W401" s="771"/>
      <c r="X401" s="772"/>
      <c r="Y401" s="746"/>
      <c r="Z401" s="773"/>
      <c r="AA401" s="772"/>
      <c r="AB401" s="746"/>
      <c r="AC401" s="771"/>
      <c r="AD401" s="772"/>
      <c r="AE401" s="746"/>
      <c r="AF401" s="773"/>
      <c r="AG401" s="772"/>
      <c r="AH401" s="746"/>
      <c r="AI401" s="628"/>
      <c r="AJ401" s="629"/>
      <c r="AK401" s="630">
        <f>M401+P401+S401+V401+Y401+AB401+AE401+AH401</f>
        <v>0</v>
      </c>
    </row>
    <row r="402" spans="1:37" s="201" customFormat="1" ht="13.5" thickBot="1">
      <c r="A402" s="338" t="s">
        <v>129</v>
      </c>
      <c r="B402" s="340"/>
      <c r="C402" s="340"/>
      <c r="D402" s="340"/>
      <c r="E402" s="809" t="s">
        <v>129</v>
      </c>
      <c r="F402" s="440"/>
      <c r="G402" s="810"/>
      <c r="H402" s="810" t="s">
        <v>461</v>
      </c>
      <c r="I402" s="340"/>
      <c r="J402" s="345"/>
      <c r="K402" s="811"/>
      <c r="L402" s="812"/>
      <c r="M402" s="813"/>
      <c r="N402" s="814"/>
      <c r="O402" s="812"/>
      <c r="P402" s="813"/>
      <c r="Q402" s="811"/>
      <c r="R402" s="812"/>
      <c r="S402" s="813"/>
      <c r="T402" s="814"/>
      <c r="U402" s="812"/>
      <c r="V402" s="813"/>
      <c r="W402" s="811"/>
      <c r="X402" s="812"/>
      <c r="Y402" s="813"/>
      <c r="Z402" s="814"/>
      <c r="AA402" s="812"/>
      <c r="AB402" s="813"/>
      <c r="AC402" s="811"/>
      <c r="AD402" s="812"/>
      <c r="AE402" s="813"/>
      <c r="AF402" s="814"/>
      <c r="AG402" s="812"/>
      <c r="AH402" s="813"/>
      <c r="AI402" s="815"/>
      <c r="AJ402" s="816"/>
      <c r="AK402" s="817">
        <f>M402+P402+S402+V402+Y402+AB402+AE402+AH402</f>
        <v>0</v>
      </c>
    </row>
    <row r="403" spans="1:37" s="201" customFormat="1" ht="12.75">
      <c r="A403" s="231"/>
      <c r="E403" s="518"/>
      <c r="F403" s="232"/>
      <c r="G403" s="199"/>
      <c r="H403" s="199"/>
      <c r="J403" s="235"/>
      <c r="K403" s="818"/>
      <c r="L403" s="819"/>
      <c r="M403" s="819"/>
      <c r="N403" s="820"/>
      <c r="O403" s="819"/>
      <c r="P403" s="821"/>
      <c r="Q403" s="818"/>
      <c r="R403" s="819"/>
      <c r="S403" s="819"/>
      <c r="T403" s="820"/>
      <c r="U403" s="819"/>
      <c r="V403" s="821"/>
      <c r="W403" s="818"/>
      <c r="X403" s="819"/>
      <c r="Y403" s="819"/>
      <c r="Z403" s="820"/>
      <c r="AA403" s="819"/>
      <c r="AB403" s="821"/>
      <c r="AC403" s="818"/>
      <c r="AD403" s="819"/>
      <c r="AE403" s="819"/>
      <c r="AF403" s="820"/>
      <c r="AG403" s="819"/>
      <c r="AH403" s="821"/>
      <c r="AI403" s="822"/>
      <c r="AJ403" s="823"/>
      <c r="AK403" s="824"/>
    </row>
    <row r="404" spans="1:37" s="201" customFormat="1" ht="12.75">
      <c r="A404" s="231"/>
      <c r="C404" s="250" t="s">
        <v>462</v>
      </c>
      <c r="D404" s="250" t="s">
        <v>463</v>
      </c>
      <c r="E404" s="508"/>
      <c r="F404" s="825" t="s">
        <v>5</v>
      </c>
      <c r="G404" s="626" t="s">
        <v>464</v>
      </c>
      <c r="H404" s="199"/>
      <c r="J404" s="357"/>
      <c r="K404" s="818"/>
      <c r="L404" s="819"/>
      <c r="M404" s="819"/>
      <c r="N404" s="820"/>
      <c r="O404" s="819"/>
      <c r="P404" s="826"/>
      <c r="Q404" s="818"/>
      <c r="R404" s="819"/>
      <c r="S404" s="819"/>
      <c r="T404" s="820"/>
      <c r="U404" s="819"/>
      <c r="V404" s="826"/>
      <c r="W404" s="818"/>
      <c r="X404" s="819"/>
      <c r="Y404" s="819"/>
      <c r="Z404" s="820"/>
      <c r="AA404" s="819"/>
      <c r="AB404" s="826"/>
      <c r="AC404" s="818"/>
      <c r="AD404" s="819"/>
      <c r="AE404" s="819"/>
      <c r="AF404" s="820"/>
      <c r="AG404" s="819"/>
      <c r="AH404" s="826"/>
      <c r="AI404" s="818"/>
      <c r="AJ404" s="819"/>
      <c r="AK404" s="826"/>
    </row>
    <row r="405" spans="1:37" s="201" customFormat="1" ht="12.75">
      <c r="A405" s="231"/>
      <c r="C405" s="250"/>
      <c r="D405" s="250" t="s">
        <v>465</v>
      </c>
      <c r="E405" s="508"/>
      <c r="F405" s="825"/>
      <c r="G405" s="626" t="s">
        <v>466</v>
      </c>
      <c r="H405" s="199"/>
      <c r="J405" s="357"/>
      <c r="K405" s="827"/>
      <c r="L405" s="761"/>
      <c r="M405" s="760">
        <f>+K405+L405</f>
        <v>0</v>
      </c>
      <c r="N405" s="828"/>
      <c r="O405" s="761"/>
      <c r="P405" s="764">
        <f>+N405+O405</f>
        <v>0</v>
      </c>
      <c r="Q405" s="827"/>
      <c r="R405" s="761"/>
      <c r="S405" s="760">
        <f>+Q405+R405</f>
        <v>0</v>
      </c>
      <c r="T405" s="828"/>
      <c r="U405" s="761"/>
      <c r="V405" s="764">
        <f>+T405+U405</f>
        <v>0</v>
      </c>
      <c r="W405" s="827"/>
      <c r="X405" s="761"/>
      <c r="Y405" s="760">
        <f>+W405+X405</f>
        <v>0</v>
      </c>
      <c r="Z405" s="828"/>
      <c r="AA405" s="761"/>
      <c r="AB405" s="764">
        <f>+Z405+AA405</f>
        <v>0</v>
      </c>
      <c r="AC405" s="827"/>
      <c r="AD405" s="761"/>
      <c r="AE405" s="760">
        <f>+AC405+AD405</f>
        <v>0</v>
      </c>
      <c r="AF405" s="828"/>
      <c r="AG405" s="761"/>
      <c r="AH405" s="764">
        <f>+AF405+AG405</f>
        <v>0</v>
      </c>
      <c r="AI405" s="829">
        <f>+K405+N405+Q405+W405+AC405</f>
        <v>0</v>
      </c>
      <c r="AJ405" s="830">
        <f>+L405+O405+R405+X405+AD405</f>
        <v>0</v>
      </c>
      <c r="AK405" s="766">
        <f>+M405+P405+S405+Y405+AE405</f>
        <v>0</v>
      </c>
    </row>
    <row r="406" spans="1:37" s="201" customFormat="1" ht="27" customHeight="1">
      <c r="A406" s="231"/>
      <c r="B406" s="250"/>
      <c r="C406" s="250"/>
      <c r="D406" s="250"/>
      <c r="E406" s="508"/>
      <c r="F406" s="780"/>
      <c r="G406" s="831" t="s">
        <v>221</v>
      </c>
      <c r="H406" s="1088" t="s">
        <v>467</v>
      </c>
      <c r="I406" s="1088"/>
      <c r="J406" s="1089"/>
      <c r="K406" s="794">
        <f aca="true" t="shared" si="355" ref="K406:AK406">SUM(K407:K411)</f>
        <v>0</v>
      </c>
      <c r="L406" s="795">
        <f t="shared" si="355"/>
        <v>0</v>
      </c>
      <c r="M406" s="795">
        <f t="shared" si="355"/>
        <v>0</v>
      </c>
      <c r="N406" s="795">
        <f t="shared" si="355"/>
        <v>0</v>
      </c>
      <c r="O406" s="795">
        <f t="shared" si="355"/>
        <v>0</v>
      </c>
      <c r="P406" s="797">
        <f t="shared" si="355"/>
        <v>0</v>
      </c>
      <c r="Q406" s="794">
        <f t="shared" si="355"/>
        <v>0</v>
      </c>
      <c r="R406" s="795">
        <f t="shared" si="355"/>
        <v>0</v>
      </c>
      <c r="S406" s="795">
        <f t="shared" si="355"/>
        <v>0</v>
      </c>
      <c r="T406" s="795">
        <f t="shared" si="355"/>
        <v>0</v>
      </c>
      <c r="U406" s="795">
        <f t="shared" si="355"/>
        <v>0</v>
      </c>
      <c r="V406" s="797">
        <f t="shared" si="355"/>
        <v>0</v>
      </c>
      <c r="W406" s="794">
        <f t="shared" si="355"/>
        <v>0</v>
      </c>
      <c r="X406" s="795">
        <f t="shared" si="355"/>
        <v>0</v>
      </c>
      <c r="Y406" s="795">
        <f t="shared" si="355"/>
        <v>0</v>
      </c>
      <c r="Z406" s="795">
        <f t="shared" si="355"/>
        <v>0</v>
      </c>
      <c r="AA406" s="795">
        <f t="shared" si="355"/>
        <v>0</v>
      </c>
      <c r="AB406" s="797">
        <f t="shared" si="355"/>
        <v>0</v>
      </c>
      <c r="AC406" s="794">
        <f t="shared" si="355"/>
        <v>0</v>
      </c>
      <c r="AD406" s="795">
        <f t="shared" si="355"/>
        <v>0</v>
      </c>
      <c r="AE406" s="795">
        <f t="shared" si="355"/>
        <v>0</v>
      </c>
      <c r="AF406" s="795">
        <f t="shared" si="355"/>
        <v>0</v>
      </c>
      <c r="AG406" s="795">
        <f t="shared" si="355"/>
        <v>0</v>
      </c>
      <c r="AH406" s="797">
        <f t="shared" si="355"/>
        <v>0</v>
      </c>
      <c r="AI406" s="794">
        <f t="shared" si="355"/>
        <v>0</v>
      </c>
      <c r="AJ406" s="795">
        <f t="shared" si="355"/>
        <v>0</v>
      </c>
      <c r="AK406" s="797">
        <f t="shared" si="355"/>
        <v>0</v>
      </c>
    </row>
    <row r="407" spans="1:37" s="201" customFormat="1" ht="12.75">
      <c r="A407" s="231"/>
      <c r="C407" s="201" t="s">
        <v>129</v>
      </c>
      <c r="E407" s="518"/>
      <c r="F407" s="779"/>
      <c r="G407" s="242"/>
      <c r="H407" s="242" t="s">
        <v>14</v>
      </c>
      <c r="I407" s="241" t="s">
        <v>356</v>
      </c>
      <c r="J407" s="269"/>
      <c r="K407" s="549"/>
      <c r="L407" s="538"/>
      <c r="M407" s="538">
        <f>+K407+L407</f>
        <v>0</v>
      </c>
      <c r="N407" s="550"/>
      <c r="O407" s="538"/>
      <c r="P407" s="540">
        <f>+N407+O407</f>
        <v>0</v>
      </c>
      <c r="Q407" s="549"/>
      <c r="R407" s="538"/>
      <c r="S407" s="538">
        <f>+Q407+R407</f>
        <v>0</v>
      </c>
      <c r="T407" s="550"/>
      <c r="U407" s="538"/>
      <c r="V407" s="540">
        <f>+T407+U407</f>
        <v>0</v>
      </c>
      <c r="W407" s="549"/>
      <c r="X407" s="538"/>
      <c r="Y407" s="538">
        <f>+W407+X407</f>
        <v>0</v>
      </c>
      <c r="Z407" s="550"/>
      <c r="AA407" s="538"/>
      <c r="AB407" s="540">
        <f>+Z407+AA407</f>
        <v>0</v>
      </c>
      <c r="AC407" s="549"/>
      <c r="AD407" s="538"/>
      <c r="AE407" s="538">
        <f>+AC407+AD407</f>
        <v>0</v>
      </c>
      <c r="AF407" s="550"/>
      <c r="AG407" s="538"/>
      <c r="AH407" s="540">
        <f>+AF407+AG407</f>
        <v>0</v>
      </c>
      <c r="AI407" s="628">
        <f aca="true" t="shared" si="356" ref="AI407:AK410">K407+N407+Q407+T407+W407+Z407+AC407+AF407</f>
        <v>0</v>
      </c>
      <c r="AJ407" s="629">
        <f t="shared" si="356"/>
        <v>0</v>
      </c>
      <c r="AK407" s="630">
        <f t="shared" si="356"/>
        <v>0</v>
      </c>
    </row>
    <row r="408" spans="1:37" s="201" customFormat="1" ht="12.75">
      <c r="A408" s="231"/>
      <c r="C408" s="626" t="s">
        <v>129</v>
      </c>
      <c r="D408" s="261"/>
      <c r="E408" s="722"/>
      <c r="F408" s="779"/>
      <c r="G408" s="242"/>
      <c r="H408" s="242" t="s">
        <v>15</v>
      </c>
      <c r="I408" s="241" t="s">
        <v>468</v>
      </c>
      <c r="J408" s="269"/>
      <c r="K408" s="549"/>
      <c r="L408" s="538"/>
      <c r="M408" s="538">
        <f>+K408+L408</f>
        <v>0</v>
      </c>
      <c r="N408" s="550"/>
      <c r="O408" s="538"/>
      <c r="P408" s="540">
        <f>+N408+O408</f>
        <v>0</v>
      </c>
      <c r="Q408" s="549"/>
      <c r="R408" s="538"/>
      <c r="S408" s="538">
        <f>+Q408+R408</f>
        <v>0</v>
      </c>
      <c r="T408" s="550"/>
      <c r="U408" s="538"/>
      <c r="V408" s="540">
        <f>+T408+U408</f>
        <v>0</v>
      </c>
      <c r="W408" s="549"/>
      <c r="X408" s="538"/>
      <c r="Y408" s="538">
        <f>+W408+X408</f>
        <v>0</v>
      </c>
      <c r="Z408" s="550"/>
      <c r="AA408" s="538"/>
      <c r="AB408" s="540">
        <f>+Z408+AA408</f>
        <v>0</v>
      </c>
      <c r="AC408" s="549"/>
      <c r="AD408" s="538"/>
      <c r="AE408" s="538">
        <f>+AC408+AD408</f>
        <v>0</v>
      </c>
      <c r="AF408" s="550"/>
      <c r="AG408" s="538"/>
      <c r="AH408" s="540">
        <f>+AF408+AG408</f>
        <v>0</v>
      </c>
      <c r="AI408" s="628">
        <f t="shared" si="356"/>
        <v>0</v>
      </c>
      <c r="AJ408" s="629">
        <f t="shared" si="356"/>
        <v>0</v>
      </c>
      <c r="AK408" s="630">
        <f t="shared" si="356"/>
        <v>0</v>
      </c>
    </row>
    <row r="409" spans="1:37" s="201" customFormat="1" ht="12.75">
      <c r="A409" s="231"/>
      <c r="C409" s="276"/>
      <c r="D409" s="261"/>
      <c r="E409" s="722"/>
      <c r="F409" s="779"/>
      <c r="G409" s="242"/>
      <c r="H409" s="242" t="s">
        <v>16</v>
      </c>
      <c r="I409" s="241" t="s">
        <v>469</v>
      </c>
      <c r="J409" s="269"/>
      <c r="K409" s="549"/>
      <c r="L409" s="538"/>
      <c r="M409" s="538">
        <f>+K409+L409</f>
        <v>0</v>
      </c>
      <c r="N409" s="550"/>
      <c r="O409" s="538"/>
      <c r="P409" s="540">
        <f>+N409+O409</f>
        <v>0</v>
      </c>
      <c r="Q409" s="549"/>
      <c r="R409" s="538"/>
      <c r="S409" s="538">
        <f>+Q409+R409</f>
        <v>0</v>
      </c>
      <c r="T409" s="550"/>
      <c r="U409" s="538"/>
      <c r="V409" s="540">
        <f>+T409+U409</f>
        <v>0</v>
      </c>
      <c r="W409" s="549"/>
      <c r="X409" s="538"/>
      <c r="Y409" s="538">
        <f>+W409+X409</f>
        <v>0</v>
      </c>
      <c r="Z409" s="550"/>
      <c r="AA409" s="538"/>
      <c r="AB409" s="540">
        <f>+Z409+AA409</f>
        <v>0</v>
      </c>
      <c r="AC409" s="549"/>
      <c r="AD409" s="538"/>
      <c r="AE409" s="538">
        <f>+AC409+AD409</f>
        <v>0</v>
      </c>
      <c r="AF409" s="550"/>
      <c r="AG409" s="538"/>
      <c r="AH409" s="540">
        <f>+AF409+AG409</f>
        <v>0</v>
      </c>
      <c r="AI409" s="628">
        <f t="shared" si="356"/>
        <v>0</v>
      </c>
      <c r="AJ409" s="629">
        <f t="shared" si="356"/>
        <v>0</v>
      </c>
      <c r="AK409" s="630">
        <f t="shared" si="356"/>
        <v>0</v>
      </c>
    </row>
    <row r="410" spans="1:37" s="201" customFormat="1" ht="12.75">
      <c r="A410" s="231"/>
      <c r="C410" s="276"/>
      <c r="D410" s="261"/>
      <c r="E410" s="722"/>
      <c r="F410" s="242" t="s">
        <v>129</v>
      </c>
      <c r="G410" s="242"/>
      <c r="H410" s="277" t="s">
        <v>17</v>
      </c>
      <c r="I410" s="241" t="s">
        <v>406</v>
      </c>
      <c r="J410" s="243"/>
      <c r="K410" s="549"/>
      <c r="L410" s="538"/>
      <c r="M410" s="538">
        <f>+K410+L410</f>
        <v>0</v>
      </c>
      <c r="N410" s="550"/>
      <c r="O410" s="538"/>
      <c r="P410" s="540">
        <f>+N410+O410</f>
        <v>0</v>
      </c>
      <c r="Q410" s="549"/>
      <c r="R410" s="538"/>
      <c r="S410" s="538">
        <f>+Q410+R410</f>
        <v>0</v>
      </c>
      <c r="T410" s="550"/>
      <c r="U410" s="538"/>
      <c r="V410" s="540">
        <f>+T410+U410</f>
        <v>0</v>
      </c>
      <c r="W410" s="549"/>
      <c r="X410" s="538"/>
      <c r="Y410" s="538">
        <f>+W410+X410</f>
        <v>0</v>
      </c>
      <c r="Z410" s="550"/>
      <c r="AA410" s="538"/>
      <c r="AB410" s="540">
        <f>+Z410+AA410</f>
        <v>0</v>
      </c>
      <c r="AC410" s="549"/>
      <c r="AD410" s="538"/>
      <c r="AE410" s="538">
        <f>+AC410+AD410</f>
        <v>0</v>
      </c>
      <c r="AF410" s="550"/>
      <c r="AG410" s="538"/>
      <c r="AH410" s="540">
        <f>+AF410+AG410</f>
        <v>0</v>
      </c>
      <c r="AI410" s="628">
        <f t="shared" si="356"/>
        <v>0</v>
      </c>
      <c r="AJ410" s="629">
        <f t="shared" si="356"/>
        <v>0</v>
      </c>
      <c r="AK410" s="630">
        <f t="shared" si="356"/>
        <v>0</v>
      </c>
    </row>
    <row r="411" spans="1:37" s="201" customFormat="1" ht="12.75">
      <c r="A411" s="254"/>
      <c r="B411" s="256"/>
      <c r="C411" s="353"/>
      <c r="D411" s="287"/>
      <c r="E411" s="832"/>
      <c r="F411" s="242"/>
      <c r="G411" s="242"/>
      <c r="H411" s="241" t="s">
        <v>18</v>
      </c>
      <c r="I411" s="241" t="s">
        <v>407</v>
      </c>
      <c r="J411" s="243"/>
      <c r="K411" s="628">
        <f aca="true" t="shared" si="357" ref="K411:AK411">SUM(K412:K414)</f>
        <v>0</v>
      </c>
      <c r="L411" s="629">
        <f t="shared" si="357"/>
        <v>0</v>
      </c>
      <c r="M411" s="629">
        <f t="shared" si="357"/>
        <v>0</v>
      </c>
      <c r="N411" s="629">
        <f t="shared" si="357"/>
        <v>0</v>
      </c>
      <c r="O411" s="629">
        <f t="shared" si="357"/>
        <v>0</v>
      </c>
      <c r="P411" s="630">
        <f t="shared" si="357"/>
        <v>0</v>
      </c>
      <c r="Q411" s="628">
        <f t="shared" si="357"/>
        <v>0</v>
      </c>
      <c r="R411" s="629">
        <f t="shared" si="357"/>
        <v>0</v>
      </c>
      <c r="S411" s="629">
        <f t="shared" si="357"/>
        <v>0</v>
      </c>
      <c r="T411" s="629">
        <f t="shared" si="357"/>
        <v>0</v>
      </c>
      <c r="U411" s="629">
        <f t="shared" si="357"/>
        <v>0</v>
      </c>
      <c r="V411" s="630">
        <f t="shared" si="357"/>
        <v>0</v>
      </c>
      <c r="W411" s="628">
        <f t="shared" si="357"/>
        <v>0</v>
      </c>
      <c r="X411" s="629">
        <f t="shared" si="357"/>
        <v>0</v>
      </c>
      <c r="Y411" s="629">
        <f t="shared" si="357"/>
        <v>0</v>
      </c>
      <c r="Z411" s="629">
        <f t="shared" si="357"/>
        <v>0</v>
      </c>
      <c r="AA411" s="629">
        <f t="shared" si="357"/>
        <v>0</v>
      </c>
      <c r="AB411" s="630">
        <f t="shared" si="357"/>
        <v>0</v>
      </c>
      <c r="AC411" s="628">
        <f t="shared" si="357"/>
        <v>0</v>
      </c>
      <c r="AD411" s="629">
        <f t="shared" si="357"/>
        <v>0</v>
      </c>
      <c r="AE411" s="629">
        <f t="shared" si="357"/>
        <v>0</v>
      </c>
      <c r="AF411" s="629">
        <f t="shared" si="357"/>
        <v>0</v>
      </c>
      <c r="AG411" s="629">
        <f t="shared" si="357"/>
        <v>0</v>
      </c>
      <c r="AH411" s="630">
        <f t="shared" si="357"/>
        <v>0</v>
      </c>
      <c r="AI411" s="628">
        <f t="shared" si="357"/>
        <v>0</v>
      </c>
      <c r="AJ411" s="629">
        <f t="shared" si="357"/>
        <v>0</v>
      </c>
      <c r="AK411" s="630">
        <f t="shared" si="357"/>
        <v>0</v>
      </c>
    </row>
    <row r="412" spans="1:37" s="201" customFormat="1" ht="12.75">
      <c r="A412" s="727"/>
      <c r="B412" s="394"/>
      <c r="C412" s="427"/>
      <c r="D412" s="395"/>
      <c r="E412" s="833"/>
      <c r="F412" s="242"/>
      <c r="G412" s="242"/>
      <c r="H412" s="241"/>
      <c r="I412" s="241"/>
      <c r="J412" s="243" t="s">
        <v>349</v>
      </c>
      <c r="K412" s="549"/>
      <c r="L412" s="538"/>
      <c r="M412" s="538">
        <f>+K412+L412</f>
        <v>0</v>
      </c>
      <c r="N412" s="550"/>
      <c r="O412" s="538"/>
      <c r="P412" s="540">
        <f>+N412+O412</f>
        <v>0</v>
      </c>
      <c r="Q412" s="549"/>
      <c r="R412" s="538"/>
      <c r="S412" s="538">
        <f>+Q412+R412</f>
        <v>0</v>
      </c>
      <c r="T412" s="550"/>
      <c r="U412" s="538"/>
      <c r="V412" s="540">
        <f>+T412+U412</f>
        <v>0</v>
      </c>
      <c r="W412" s="549"/>
      <c r="X412" s="538"/>
      <c r="Y412" s="538">
        <f>+W412+X412</f>
        <v>0</v>
      </c>
      <c r="Z412" s="550"/>
      <c r="AA412" s="538"/>
      <c r="AB412" s="540">
        <f>+Z412+AA412</f>
        <v>0</v>
      </c>
      <c r="AC412" s="549"/>
      <c r="AD412" s="538"/>
      <c r="AE412" s="538">
        <f>+AC412+AD412</f>
        <v>0</v>
      </c>
      <c r="AF412" s="550"/>
      <c r="AG412" s="538"/>
      <c r="AH412" s="540">
        <f>+AF412+AG412</f>
        <v>0</v>
      </c>
      <c r="AI412" s="628">
        <f aca="true" t="shared" si="358" ref="AI412:AK414">K412+N412+Q412+T412+W412+Z412+AC412+AF412</f>
        <v>0</v>
      </c>
      <c r="AJ412" s="629">
        <f t="shared" si="358"/>
        <v>0</v>
      </c>
      <c r="AK412" s="630">
        <f t="shared" si="358"/>
        <v>0</v>
      </c>
    </row>
    <row r="413" spans="1:37" s="201" customFormat="1" ht="12.75">
      <c r="A413" s="231"/>
      <c r="C413" s="276"/>
      <c r="D413" s="261"/>
      <c r="E413" s="722"/>
      <c r="F413" s="242"/>
      <c r="G413" s="242"/>
      <c r="H413" s="241"/>
      <c r="I413" s="241"/>
      <c r="J413" s="243" t="s">
        <v>349</v>
      </c>
      <c r="K413" s="549"/>
      <c r="L413" s="538"/>
      <c r="M413" s="538">
        <f>+K413+L413</f>
        <v>0</v>
      </c>
      <c r="N413" s="550"/>
      <c r="O413" s="538"/>
      <c r="P413" s="540">
        <f>+N413+O413</f>
        <v>0</v>
      </c>
      <c r="Q413" s="549"/>
      <c r="R413" s="538"/>
      <c r="S413" s="538">
        <f>+Q413+R413</f>
        <v>0</v>
      </c>
      <c r="T413" s="550"/>
      <c r="U413" s="538"/>
      <c r="V413" s="540">
        <f>+T413+U413</f>
        <v>0</v>
      </c>
      <c r="W413" s="549"/>
      <c r="X413" s="538"/>
      <c r="Y413" s="538">
        <f>+W413+X413</f>
        <v>0</v>
      </c>
      <c r="Z413" s="550"/>
      <c r="AA413" s="538"/>
      <c r="AB413" s="540">
        <f>+Z413+AA413</f>
        <v>0</v>
      </c>
      <c r="AC413" s="549"/>
      <c r="AD413" s="538"/>
      <c r="AE413" s="538">
        <f>+AC413+AD413</f>
        <v>0</v>
      </c>
      <c r="AF413" s="550"/>
      <c r="AG413" s="538"/>
      <c r="AH413" s="540">
        <f>+AF413+AG413</f>
        <v>0</v>
      </c>
      <c r="AI413" s="628">
        <f t="shared" si="358"/>
        <v>0</v>
      </c>
      <c r="AJ413" s="629">
        <f t="shared" si="358"/>
        <v>0</v>
      </c>
      <c r="AK413" s="630">
        <f t="shared" si="358"/>
        <v>0</v>
      </c>
    </row>
    <row r="414" spans="1:37" s="201" customFormat="1" ht="12.75">
      <c r="A414" s="231"/>
      <c r="C414" s="276"/>
      <c r="D414" s="261"/>
      <c r="E414" s="722"/>
      <c r="F414" s="242"/>
      <c r="G414" s="242"/>
      <c r="H414" s="241"/>
      <c r="I414" s="241"/>
      <c r="J414" s="243" t="s">
        <v>349</v>
      </c>
      <c r="K414" s="549"/>
      <c r="L414" s="538"/>
      <c r="M414" s="538">
        <f>+K414+L414</f>
        <v>0</v>
      </c>
      <c r="N414" s="550"/>
      <c r="O414" s="538"/>
      <c r="P414" s="540">
        <f>+N414+O414</f>
        <v>0</v>
      </c>
      <c r="Q414" s="549"/>
      <c r="R414" s="538"/>
      <c r="S414" s="538">
        <f>+Q414+R414</f>
        <v>0</v>
      </c>
      <c r="T414" s="550"/>
      <c r="U414" s="538"/>
      <c r="V414" s="540">
        <f>+T414+U414</f>
        <v>0</v>
      </c>
      <c r="W414" s="549"/>
      <c r="X414" s="538"/>
      <c r="Y414" s="538">
        <f>+W414+X414</f>
        <v>0</v>
      </c>
      <c r="Z414" s="550"/>
      <c r="AA414" s="538"/>
      <c r="AB414" s="540">
        <f>+Z414+AA414</f>
        <v>0</v>
      </c>
      <c r="AC414" s="549"/>
      <c r="AD414" s="538"/>
      <c r="AE414" s="538">
        <f>+AC414+AD414</f>
        <v>0</v>
      </c>
      <c r="AF414" s="550"/>
      <c r="AG414" s="538"/>
      <c r="AH414" s="540">
        <f>+AF414+AG414</f>
        <v>0</v>
      </c>
      <c r="AI414" s="628">
        <f t="shared" si="358"/>
        <v>0</v>
      </c>
      <c r="AJ414" s="629">
        <f t="shared" si="358"/>
        <v>0</v>
      </c>
      <c r="AK414" s="630">
        <f t="shared" si="358"/>
        <v>0</v>
      </c>
    </row>
    <row r="415" spans="1:37" s="201" customFormat="1" ht="12.75">
      <c r="A415" s="231"/>
      <c r="C415" s="276"/>
      <c r="D415" s="261"/>
      <c r="E415" s="722"/>
      <c r="F415" s="625" t="s">
        <v>6</v>
      </c>
      <c r="G415" s="688" t="s">
        <v>464</v>
      </c>
      <c r="H415" s="199"/>
      <c r="I415" s="199"/>
      <c r="J415" s="235"/>
      <c r="K415" s="834"/>
      <c r="L415" s="835"/>
      <c r="M415" s="835"/>
      <c r="N415" s="836"/>
      <c r="O415" s="835"/>
      <c r="P415" s="837"/>
      <c r="Q415" s="834"/>
      <c r="R415" s="835"/>
      <c r="S415" s="835"/>
      <c r="T415" s="836"/>
      <c r="U415" s="835"/>
      <c r="V415" s="837"/>
      <c r="W415" s="834"/>
      <c r="X415" s="835"/>
      <c r="Y415" s="835"/>
      <c r="Z415" s="836"/>
      <c r="AA415" s="835"/>
      <c r="AB415" s="837"/>
      <c r="AC415" s="834"/>
      <c r="AD415" s="835"/>
      <c r="AE415" s="835"/>
      <c r="AF415" s="836"/>
      <c r="AG415" s="835"/>
      <c r="AH415" s="837"/>
      <c r="AI415" s="838"/>
      <c r="AJ415" s="712"/>
      <c r="AK415" s="714"/>
    </row>
    <row r="416" spans="1:37" s="201" customFormat="1" ht="12.75">
      <c r="A416" s="231"/>
      <c r="C416" s="276"/>
      <c r="D416" s="261"/>
      <c r="E416" s="722"/>
      <c r="F416" s="625"/>
      <c r="G416" s="688" t="s">
        <v>470</v>
      </c>
      <c r="H416" s="199"/>
      <c r="I416" s="199"/>
      <c r="J416" s="235"/>
      <c r="K416" s="827"/>
      <c r="L416" s="761"/>
      <c r="M416" s="760">
        <f>+K416+L416</f>
        <v>0</v>
      </c>
      <c r="N416" s="828"/>
      <c r="O416" s="761"/>
      <c r="P416" s="764">
        <f>+N416+O416</f>
        <v>0</v>
      </c>
      <c r="Q416" s="827"/>
      <c r="R416" s="761"/>
      <c r="S416" s="760">
        <f>+Q416+R416</f>
        <v>0</v>
      </c>
      <c r="T416" s="828"/>
      <c r="U416" s="761"/>
      <c r="V416" s="764">
        <f>+T416+U416</f>
        <v>0</v>
      </c>
      <c r="W416" s="827"/>
      <c r="X416" s="761"/>
      <c r="Y416" s="760">
        <f>+W416+X416</f>
        <v>0</v>
      </c>
      <c r="Z416" s="828"/>
      <c r="AA416" s="761"/>
      <c r="AB416" s="764">
        <f>+Z416+AA416</f>
        <v>0</v>
      </c>
      <c r="AC416" s="827"/>
      <c r="AD416" s="761"/>
      <c r="AE416" s="760">
        <f>+AC416+AD416</f>
        <v>0</v>
      </c>
      <c r="AF416" s="828"/>
      <c r="AG416" s="761"/>
      <c r="AH416" s="764">
        <f>+AF416+AG416</f>
        <v>0</v>
      </c>
      <c r="AI416" s="829">
        <f>+K416+N416+Q416+W416+AC416</f>
        <v>0</v>
      </c>
      <c r="AJ416" s="830">
        <f>+L416+O416+R416+X416+AD416</f>
        <v>0</v>
      </c>
      <c r="AK416" s="766">
        <f>+M416+P416+S416+Y416+AE416</f>
        <v>0</v>
      </c>
    </row>
    <row r="417" spans="1:37" s="201" customFormat="1" ht="29.25" customHeight="1">
      <c r="A417" s="231"/>
      <c r="C417" s="276"/>
      <c r="D417" s="261"/>
      <c r="E417" s="722"/>
      <c r="F417" s="780"/>
      <c r="G417" s="831" t="s">
        <v>471</v>
      </c>
      <c r="H417" s="1088" t="s">
        <v>467</v>
      </c>
      <c r="I417" s="1088"/>
      <c r="J417" s="1089"/>
      <c r="K417" s="794">
        <f aca="true" t="shared" si="359" ref="K417:AK417">SUM(K418:K422)</f>
        <v>0</v>
      </c>
      <c r="L417" s="795">
        <f t="shared" si="359"/>
        <v>0</v>
      </c>
      <c r="M417" s="795">
        <f t="shared" si="359"/>
        <v>0</v>
      </c>
      <c r="N417" s="795">
        <f t="shared" si="359"/>
        <v>0</v>
      </c>
      <c r="O417" s="795">
        <f t="shared" si="359"/>
        <v>0</v>
      </c>
      <c r="P417" s="797">
        <f t="shared" si="359"/>
        <v>0</v>
      </c>
      <c r="Q417" s="794">
        <f t="shared" si="359"/>
        <v>0</v>
      </c>
      <c r="R417" s="795">
        <f t="shared" si="359"/>
        <v>0</v>
      </c>
      <c r="S417" s="795">
        <f t="shared" si="359"/>
        <v>0</v>
      </c>
      <c r="T417" s="795">
        <f t="shared" si="359"/>
        <v>0</v>
      </c>
      <c r="U417" s="795">
        <f t="shared" si="359"/>
        <v>0</v>
      </c>
      <c r="V417" s="797">
        <f t="shared" si="359"/>
        <v>0</v>
      </c>
      <c r="W417" s="794">
        <f t="shared" si="359"/>
        <v>0</v>
      </c>
      <c r="X417" s="795">
        <f t="shared" si="359"/>
        <v>0</v>
      </c>
      <c r="Y417" s="795">
        <f t="shared" si="359"/>
        <v>0</v>
      </c>
      <c r="Z417" s="795">
        <f t="shared" si="359"/>
        <v>0</v>
      </c>
      <c r="AA417" s="795">
        <f t="shared" si="359"/>
        <v>0</v>
      </c>
      <c r="AB417" s="797">
        <f t="shared" si="359"/>
        <v>0</v>
      </c>
      <c r="AC417" s="794">
        <f t="shared" si="359"/>
        <v>0</v>
      </c>
      <c r="AD417" s="795">
        <f t="shared" si="359"/>
        <v>0</v>
      </c>
      <c r="AE417" s="795">
        <f t="shared" si="359"/>
        <v>0</v>
      </c>
      <c r="AF417" s="795">
        <f t="shared" si="359"/>
        <v>0</v>
      </c>
      <c r="AG417" s="795">
        <f t="shared" si="359"/>
        <v>0</v>
      </c>
      <c r="AH417" s="797">
        <f t="shared" si="359"/>
        <v>0</v>
      </c>
      <c r="AI417" s="794">
        <f t="shared" si="359"/>
        <v>0</v>
      </c>
      <c r="AJ417" s="795">
        <f t="shared" si="359"/>
        <v>0</v>
      </c>
      <c r="AK417" s="797">
        <f t="shared" si="359"/>
        <v>0</v>
      </c>
    </row>
    <row r="418" spans="1:37" s="201" customFormat="1" ht="12.75">
      <c r="A418" s="231"/>
      <c r="C418" s="276"/>
      <c r="D418" s="261"/>
      <c r="E418" s="722"/>
      <c r="F418" s="779"/>
      <c r="G418" s="242"/>
      <c r="H418" s="242" t="s">
        <v>14</v>
      </c>
      <c r="I418" s="241" t="s">
        <v>356</v>
      </c>
      <c r="J418" s="269"/>
      <c r="K418" s="549"/>
      <c r="L418" s="538"/>
      <c r="M418" s="538">
        <f>+K418+L418</f>
        <v>0</v>
      </c>
      <c r="N418" s="550"/>
      <c r="O418" s="538"/>
      <c r="P418" s="540">
        <f>+N418+O418</f>
        <v>0</v>
      </c>
      <c r="Q418" s="549"/>
      <c r="R418" s="538"/>
      <c r="S418" s="538">
        <f>+Q418+R418</f>
        <v>0</v>
      </c>
      <c r="T418" s="550"/>
      <c r="U418" s="538"/>
      <c r="V418" s="540">
        <f>+T418+U418</f>
        <v>0</v>
      </c>
      <c r="W418" s="549"/>
      <c r="X418" s="538"/>
      <c r="Y418" s="538">
        <f>+W418+X418</f>
        <v>0</v>
      </c>
      <c r="Z418" s="550"/>
      <c r="AA418" s="538"/>
      <c r="AB418" s="540">
        <f>+Z418+AA418</f>
        <v>0</v>
      </c>
      <c r="AC418" s="549"/>
      <c r="AD418" s="538"/>
      <c r="AE418" s="538">
        <f>+AC418+AD418</f>
        <v>0</v>
      </c>
      <c r="AF418" s="550"/>
      <c r="AG418" s="538"/>
      <c r="AH418" s="540">
        <f>+AF418+AG418</f>
        <v>0</v>
      </c>
      <c r="AI418" s="628">
        <f aca="true" t="shared" si="360" ref="AI418:AK421">K418+N418+Q418+T418+W418+Z418+AC418+AF418</f>
        <v>0</v>
      </c>
      <c r="AJ418" s="629">
        <f t="shared" si="360"/>
        <v>0</v>
      </c>
      <c r="AK418" s="630">
        <f t="shared" si="360"/>
        <v>0</v>
      </c>
    </row>
    <row r="419" spans="1:37" s="201" customFormat="1" ht="12.75">
      <c r="A419" s="231"/>
      <c r="C419" s="276"/>
      <c r="D419" s="261"/>
      <c r="E419" s="722"/>
      <c r="F419" s="779"/>
      <c r="G419" s="242"/>
      <c r="H419" s="242" t="s">
        <v>15</v>
      </c>
      <c r="I419" s="241" t="s">
        <v>468</v>
      </c>
      <c r="J419" s="269"/>
      <c r="K419" s="549"/>
      <c r="L419" s="538"/>
      <c r="M419" s="538">
        <f>+K419+L419</f>
        <v>0</v>
      </c>
      <c r="N419" s="550"/>
      <c r="O419" s="538"/>
      <c r="P419" s="540">
        <f>+N419+O419</f>
        <v>0</v>
      </c>
      <c r="Q419" s="549"/>
      <c r="R419" s="538"/>
      <c r="S419" s="538">
        <f>+Q419+R419</f>
        <v>0</v>
      </c>
      <c r="T419" s="550"/>
      <c r="U419" s="538"/>
      <c r="V419" s="540">
        <f>+T419+U419</f>
        <v>0</v>
      </c>
      <c r="W419" s="549"/>
      <c r="X419" s="538"/>
      <c r="Y419" s="538">
        <f>+W419+X419</f>
        <v>0</v>
      </c>
      <c r="Z419" s="550"/>
      <c r="AA419" s="538"/>
      <c r="AB419" s="540">
        <f>+Z419+AA419</f>
        <v>0</v>
      </c>
      <c r="AC419" s="549"/>
      <c r="AD419" s="538"/>
      <c r="AE419" s="538">
        <f>+AC419+AD419</f>
        <v>0</v>
      </c>
      <c r="AF419" s="550"/>
      <c r="AG419" s="538"/>
      <c r="AH419" s="540">
        <f>+AF419+AG419</f>
        <v>0</v>
      </c>
      <c r="AI419" s="628">
        <f t="shared" si="360"/>
        <v>0</v>
      </c>
      <c r="AJ419" s="629">
        <f t="shared" si="360"/>
        <v>0</v>
      </c>
      <c r="AK419" s="630">
        <f t="shared" si="360"/>
        <v>0</v>
      </c>
    </row>
    <row r="420" spans="1:37" s="201" customFormat="1" ht="12.75">
      <c r="A420" s="231"/>
      <c r="C420" s="276"/>
      <c r="D420" s="261"/>
      <c r="E420" s="722"/>
      <c r="F420" s="779"/>
      <c r="G420" s="242"/>
      <c r="H420" s="242" t="s">
        <v>16</v>
      </c>
      <c r="I420" s="241" t="s">
        <v>469</v>
      </c>
      <c r="J420" s="269"/>
      <c r="K420" s="549"/>
      <c r="L420" s="538"/>
      <c r="M420" s="538">
        <f>+K420+L420</f>
        <v>0</v>
      </c>
      <c r="N420" s="550"/>
      <c r="O420" s="538"/>
      <c r="P420" s="540">
        <f>+N420+O420</f>
        <v>0</v>
      </c>
      <c r="Q420" s="549"/>
      <c r="R420" s="538"/>
      <c r="S420" s="538">
        <f>+Q420+R420</f>
        <v>0</v>
      </c>
      <c r="T420" s="550"/>
      <c r="U420" s="538"/>
      <c r="V420" s="540">
        <f>+T420+U420</f>
        <v>0</v>
      </c>
      <c r="W420" s="549"/>
      <c r="X420" s="538"/>
      <c r="Y420" s="538">
        <f>+W420+X420</f>
        <v>0</v>
      </c>
      <c r="Z420" s="550"/>
      <c r="AA420" s="538"/>
      <c r="AB420" s="540">
        <f>+Z420+AA420</f>
        <v>0</v>
      </c>
      <c r="AC420" s="549"/>
      <c r="AD420" s="538"/>
      <c r="AE420" s="538">
        <f>+AC420+AD420</f>
        <v>0</v>
      </c>
      <c r="AF420" s="550"/>
      <c r="AG420" s="538"/>
      <c r="AH420" s="540">
        <f>+AF420+AG420</f>
        <v>0</v>
      </c>
      <c r="AI420" s="628">
        <f t="shared" si="360"/>
        <v>0</v>
      </c>
      <c r="AJ420" s="629">
        <f t="shared" si="360"/>
        <v>0</v>
      </c>
      <c r="AK420" s="630">
        <f t="shared" si="360"/>
        <v>0</v>
      </c>
    </row>
    <row r="421" spans="1:37" s="201" customFormat="1" ht="12.75">
      <c r="A421" s="231"/>
      <c r="C421" s="276"/>
      <c r="D421" s="261"/>
      <c r="E421" s="722"/>
      <c r="F421" s="242" t="s">
        <v>129</v>
      </c>
      <c r="G421" s="242"/>
      <c r="H421" s="277" t="s">
        <v>17</v>
      </c>
      <c r="I421" s="241" t="s">
        <v>406</v>
      </c>
      <c r="J421" s="243"/>
      <c r="K421" s="549"/>
      <c r="L421" s="538"/>
      <c r="M421" s="538">
        <f>+K421+L421</f>
        <v>0</v>
      </c>
      <c r="N421" s="550"/>
      <c r="O421" s="538"/>
      <c r="P421" s="540">
        <f>+N421+O421</f>
        <v>0</v>
      </c>
      <c r="Q421" s="549"/>
      <c r="R421" s="538"/>
      <c r="S421" s="538">
        <f>+Q421+R421</f>
        <v>0</v>
      </c>
      <c r="T421" s="550"/>
      <c r="U421" s="538"/>
      <c r="V421" s="540">
        <f>+T421+U421</f>
        <v>0</v>
      </c>
      <c r="W421" s="549"/>
      <c r="X421" s="538"/>
      <c r="Y421" s="538">
        <f>+W421+X421</f>
        <v>0</v>
      </c>
      <c r="Z421" s="550"/>
      <c r="AA421" s="538"/>
      <c r="AB421" s="540">
        <f>+Z421+AA421</f>
        <v>0</v>
      </c>
      <c r="AC421" s="549"/>
      <c r="AD421" s="538"/>
      <c r="AE421" s="538">
        <f>+AC421+AD421</f>
        <v>0</v>
      </c>
      <c r="AF421" s="550"/>
      <c r="AG421" s="538"/>
      <c r="AH421" s="540">
        <f>+AF421+AG421</f>
        <v>0</v>
      </c>
      <c r="AI421" s="628">
        <f t="shared" si="360"/>
        <v>0</v>
      </c>
      <c r="AJ421" s="629">
        <f t="shared" si="360"/>
        <v>0</v>
      </c>
      <c r="AK421" s="630">
        <f t="shared" si="360"/>
        <v>0</v>
      </c>
    </row>
    <row r="422" spans="1:37" s="201" customFormat="1" ht="12.75">
      <c r="A422" s="231"/>
      <c r="C422" s="276"/>
      <c r="D422" s="261"/>
      <c r="E422" s="722"/>
      <c r="F422" s="242"/>
      <c r="G422" s="242"/>
      <c r="H422" s="241" t="s">
        <v>18</v>
      </c>
      <c r="I422" s="241" t="s">
        <v>407</v>
      </c>
      <c r="J422" s="243"/>
      <c r="K422" s="628">
        <f aca="true" t="shared" si="361" ref="K422:AK422">SUM(K423:K425)</f>
        <v>0</v>
      </c>
      <c r="L422" s="629">
        <f t="shared" si="361"/>
        <v>0</v>
      </c>
      <c r="M422" s="629">
        <f t="shared" si="361"/>
        <v>0</v>
      </c>
      <c r="N422" s="629">
        <f t="shared" si="361"/>
        <v>0</v>
      </c>
      <c r="O422" s="629">
        <f t="shared" si="361"/>
        <v>0</v>
      </c>
      <c r="P422" s="630">
        <f t="shared" si="361"/>
        <v>0</v>
      </c>
      <c r="Q422" s="628">
        <f t="shared" si="361"/>
        <v>0</v>
      </c>
      <c r="R422" s="629">
        <f t="shared" si="361"/>
        <v>0</v>
      </c>
      <c r="S422" s="629">
        <f t="shared" si="361"/>
        <v>0</v>
      </c>
      <c r="T422" s="629">
        <f t="shared" si="361"/>
        <v>0</v>
      </c>
      <c r="U422" s="629">
        <f t="shared" si="361"/>
        <v>0</v>
      </c>
      <c r="V422" s="630">
        <f t="shared" si="361"/>
        <v>0</v>
      </c>
      <c r="W422" s="628">
        <f t="shared" si="361"/>
        <v>0</v>
      </c>
      <c r="X422" s="629">
        <f t="shared" si="361"/>
        <v>0</v>
      </c>
      <c r="Y422" s="629">
        <f t="shared" si="361"/>
        <v>0</v>
      </c>
      <c r="Z422" s="629">
        <f t="shared" si="361"/>
        <v>0</v>
      </c>
      <c r="AA422" s="629">
        <f t="shared" si="361"/>
        <v>0</v>
      </c>
      <c r="AB422" s="630">
        <f t="shared" si="361"/>
        <v>0</v>
      </c>
      <c r="AC422" s="628">
        <f t="shared" si="361"/>
        <v>0</v>
      </c>
      <c r="AD422" s="629">
        <f t="shared" si="361"/>
        <v>0</v>
      </c>
      <c r="AE422" s="629">
        <f t="shared" si="361"/>
        <v>0</v>
      </c>
      <c r="AF422" s="629">
        <f t="shared" si="361"/>
        <v>0</v>
      </c>
      <c r="AG422" s="629">
        <f t="shared" si="361"/>
        <v>0</v>
      </c>
      <c r="AH422" s="630">
        <f t="shared" si="361"/>
        <v>0</v>
      </c>
      <c r="AI422" s="628">
        <f t="shared" si="361"/>
        <v>0</v>
      </c>
      <c r="AJ422" s="629">
        <f t="shared" si="361"/>
        <v>0</v>
      </c>
      <c r="AK422" s="630">
        <f t="shared" si="361"/>
        <v>0</v>
      </c>
    </row>
    <row r="423" spans="1:37" s="201" customFormat="1" ht="12.75">
      <c r="A423" s="231"/>
      <c r="C423" s="276"/>
      <c r="D423" s="261"/>
      <c r="E423" s="722"/>
      <c r="F423" s="242"/>
      <c r="G423" s="242"/>
      <c r="H423" s="241"/>
      <c r="I423" s="241"/>
      <c r="J423" s="243" t="s">
        <v>349</v>
      </c>
      <c r="K423" s="549"/>
      <c r="L423" s="538"/>
      <c r="M423" s="538">
        <f>+K423+L423</f>
        <v>0</v>
      </c>
      <c r="N423" s="550"/>
      <c r="O423" s="538"/>
      <c r="P423" s="540">
        <f>+N423+O423</f>
        <v>0</v>
      </c>
      <c r="Q423" s="549"/>
      <c r="R423" s="538"/>
      <c r="S423" s="538">
        <f>+Q423+R423</f>
        <v>0</v>
      </c>
      <c r="T423" s="550"/>
      <c r="U423" s="538"/>
      <c r="V423" s="540">
        <f>+T423+U423</f>
        <v>0</v>
      </c>
      <c r="W423" s="549"/>
      <c r="X423" s="538"/>
      <c r="Y423" s="538">
        <f>+W423+X423</f>
        <v>0</v>
      </c>
      <c r="Z423" s="550"/>
      <c r="AA423" s="538"/>
      <c r="AB423" s="540">
        <f>+Z423+AA423</f>
        <v>0</v>
      </c>
      <c r="AC423" s="549"/>
      <c r="AD423" s="538"/>
      <c r="AE423" s="538">
        <f>+AC423+AD423</f>
        <v>0</v>
      </c>
      <c r="AF423" s="550"/>
      <c r="AG423" s="538"/>
      <c r="AH423" s="540">
        <f>+AF423+AG423</f>
        <v>0</v>
      </c>
      <c r="AI423" s="628">
        <f aca="true" t="shared" si="362" ref="AI423:AK425">K423+N423+Q423+T423+W423+Z423+AC423+AF423</f>
        <v>0</v>
      </c>
      <c r="AJ423" s="629">
        <f t="shared" si="362"/>
        <v>0</v>
      </c>
      <c r="AK423" s="630">
        <f t="shared" si="362"/>
        <v>0</v>
      </c>
    </row>
    <row r="424" spans="1:37" s="201" customFormat="1" ht="12.75">
      <c r="A424" s="231"/>
      <c r="C424" s="276"/>
      <c r="D424" s="261"/>
      <c r="E424" s="722"/>
      <c r="F424" s="242"/>
      <c r="G424" s="242"/>
      <c r="H424" s="241"/>
      <c r="I424" s="241"/>
      <c r="J424" s="243" t="s">
        <v>349</v>
      </c>
      <c r="K424" s="549"/>
      <c r="L424" s="538"/>
      <c r="M424" s="538">
        <f>+K424+L424</f>
        <v>0</v>
      </c>
      <c r="N424" s="550"/>
      <c r="O424" s="538"/>
      <c r="P424" s="540">
        <f>+N424+O424</f>
        <v>0</v>
      </c>
      <c r="Q424" s="549"/>
      <c r="R424" s="538"/>
      <c r="S424" s="538">
        <f>+Q424+R424</f>
        <v>0</v>
      </c>
      <c r="T424" s="550"/>
      <c r="U424" s="538"/>
      <c r="V424" s="540">
        <f>+T424+U424</f>
        <v>0</v>
      </c>
      <c r="W424" s="549"/>
      <c r="X424" s="538"/>
      <c r="Y424" s="538">
        <f>+W424+X424</f>
        <v>0</v>
      </c>
      <c r="Z424" s="550"/>
      <c r="AA424" s="538"/>
      <c r="AB424" s="540">
        <f>+Z424+AA424</f>
        <v>0</v>
      </c>
      <c r="AC424" s="549"/>
      <c r="AD424" s="538"/>
      <c r="AE424" s="538">
        <f>+AC424+AD424</f>
        <v>0</v>
      </c>
      <c r="AF424" s="550"/>
      <c r="AG424" s="538"/>
      <c r="AH424" s="540">
        <f>+AF424+AG424</f>
        <v>0</v>
      </c>
      <c r="AI424" s="628">
        <f t="shared" si="362"/>
        <v>0</v>
      </c>
      <c r="AJ424" s="629">
        <f t="shared" si="362"/>
        <v>0</v>
      </c>
      <c r="AK424" s="630">
        <f t="shared" si="362"/>
        <v>0</v>
      </c>
    </row>
    <row r="425" spans="1:37" s="201" customFormat="1" ht="12.75">
      <c r="A425" s="231"/>
      <c r="C425" s="276"/>
      <c r="D425" s="261"/>
      <c r="E425" s="722"/>
      <c r="F425" s="242"/>
      <c r="G425" s="242"/>
      <c r="H425" s="241"/>
      <c r="I425" s="241"/>
      <c r="J425" s="243" t="s">
        <v>349</v>
      </c>
      <c r="K425" s="549"/>
      <c r="L425" s="538"/>
      <c r="M425" s="538">
        <f>+K425+L425</f>
        <v>0</v>
      </c>
      <c r="N425" s="550"/>
      <c r="O425" s="538"/>
      <c r="P425" s="540">
        <f>+N425+O425</f>
        <v>0</v>
      </c>
      <c r="Q425" s="549"/>
      <c r="R425" s="538"/>
      <c r="S425" s="538">
        <f>+Q425+R425</f>
        <v>0</v>
      </c>
      <c r="T425" s="550"/>
      <c r="U425" s="538"/>
      <c r="V425" s="540">
        <f>+T425+U425</f>
        <v>0</v>
      </c>
      <c r="W425" s="549"/>
      <c r="X425" s="538"/>
      <c r="Y425" s="538">
        <f>+W425+X425</f>
        <v>0</v>
      </c>
      <c r="Z425" s="550"/>
      <c r="AA425" s="538"/>
      <c r="AB425" s="540">
        <f>+Z425+AA425</f>
        <v>0</v>
      </c>
      <c r="AC425" s="549"/>
      <c r="AD425" s="538"/>
      <c r="AE425" s="538">
        <f>+AC425+AD425</f>
        <v>0</v>
      </c>
      <c r="AF425" s="550"/>
      <c r="AG425" s="538"/>
      <c r="AH425" s="540">
        <f>+AF425+AG425</f>
        <v>0</v>
      </c>
      <c r="AI425" s="628">
        <f t="shared" si="362"/>
        <v>0</v>
      </c>
      <c r="AJ425" s="629">
        <f t="shared" si="362"/>
        <v>0</v>
      </c>
      <c r="AK425" s="630">
        <f t="shared" si="362"/>
        <v>0</v>
      </c>
    </row>
    <row r="426" spans="1:37" s="201" customFormat="1" ht="12.75">
      <c r="A426" s="231"/>
      <c r="C426" s="250" t="s">
        <v>472</v>
      </c>
      <c r="D426" s="626" t="s">
        <v>473</v>
      </c>
      <c r="E426" s="722"/>
      <c r="F426" s="825" t="s">
        <v>5</v>
      </c>
      <c r="G426" s="626" t="s">
        <v>474</v>
      </c>
      <c r="H426" s="626"/>
      <c r="I426" s="250"/>
      <c r="J426" s="627"/>
      <c r="K426" s="822"/>
      <c r="L426" s="823"/>
      <c r="M426" s="823"/>
      <c r="N426" s="839"/>
      <c r="O426" s="823"/>
      <c r="P426" s="824"/>
      <c r="Q426" s="822"/>
      <c r="R426" s="823"/>
      <c r="S426" s="823"/>
      <c r="T426" s="839"/>
      <c r="U426" s="823"/>
      <c r="V426" s="824"/>
      <c r="W426" s="822"/>
      <c r="X426" s="823"/>
      <c r="Y426" s="823"/>
      <c r="Z426" s="839"/>
      <c r="AA426" s="823"/>
      <c r="AB426" s="824"/>
      <c r="AC426" s="822"/>
      <c r="AD426" s="823"/>
      <c r="AE426" s="823"/>
      <c r="AF426" s="839"/>
      <c r="AG426" s="823"/>
      <c r="AH426" s="824"/>
      <c r="AI426" s="822"/>
      <c r="AJ426" s="823"/>
      <c r="AK426" s="824"/>
    </row>
    <row r="427" spans="1:37" s="201" customFormat="1" ht="12.75">
      <c r="A427" s="231"/>
      <c r="D427" s="261" t="s">
        <v>390</v>
      </c>
      <c r="E427" s="722"/>
      <c r="F427" s="626"/>
      <c r="G427" s="840" t="s">
        <v>475</v>
      </c>
      <c r="H427" s="626"/>
      <c r="I427" s="250"/>
      <c r="J427" s="627"/>
      <c r="K427" s="822"/>
      <c r="L427" s="823"/>
      <c r="M427" s="823"/>
      <c r="N427" s="839"/>
      <c r="O427" s="823"/>
      <c r="P427" s="824"/>
      <c r="Q427" s="822"/>
      <c r="R427" s="823"/>
      <c r="S427" s="823"/>
      <c r="T427" s="839"/>
      <c r="U427" s="823"/>
      <c r="V427" s="824"/>
      <c r="W427" s="822"/>
      <c r="X427" s="823"/>
      <c r="Y427" s="823"/>
      <c r="Z427" s="839"/>
      <c r="AA427" s="823"/>
      <c r="AB427" s="824"/>
      <c r="AC427" s="822"/>
      <c r="AD427" s="823"/>
      <c r="AE427" s="823"/>
      <c r="AF427" s="839"/>
      <c r="AG427" s="823"/>
      <c r="AH427" s="824"/>
      <c r="AI427" s="822"/>
      <c r="AJ427" s="823"/>
      <c r="AK427" s="824"/>
    </row>
    <row r="428" spans="1:37" s="201" customFormat="1" ht="12.75">
      <c r="A428" s="231"/>
      <c r="C428" s="626"/>
      <c r="D428" s="261"/>
      <c r="E428" s="722"/>
      <c r="F428" s="652"/>
      <c r="G428" s="841" t="s">
        <v>476</v>
      </c>
      <c r="H428" s="652"/>
      <c r="I428" s="513"/>
      <c r="J428" s="432"/>
      <c r="K428" s="655">
        <f aca="true" t="shared" si="363" ref="K428:AK428">+K429+K433+K437+K441+K453+K457</f>
        <v>0</v>
      </c>
      <c r="L428" s="656">
        <f t="shared" si="363"/>
        <v>0</v>
      </c>
      <c r="M428" s="656">
        <f t="shared" si="363"/>
        <v>0</v>
      </c>
      <c r="N428" s="656">
        <f t="shared" si="363"/>
        <v>0</v>
      </c>
      <c r="O428" s="656">
        <f t="shared" si="363"/>
        <v>0</v>
      </c>
      <c r="P428" s="657">
        <f t="shared" si="363"/>
        <v>0</v>
      </c>
      <c r="Q428" s="655">
        <f t="shared" si="363"/>
        <v>0</v>
      </c>
      <c r="R428" s="656">
        <f t="shared" si="363"/>
        <v>0</v>
      </c>
      <c r="S428" s="656">
        <f t="shared" si="363"/>
        <v>0</v>
      </c>
      <c r="T428" s="656">
        <f t="shared" si="363"/>
        <v>0</v>
      </c>
      <c r="U428" s="656">
        <f t="shared" si="363"/>
        <v>0</v>
      </c>
      <c r="V428" s="657">
        <f t="shared" si="363"/>
        <v>0</v>
      </c>
      <c r="W428" s="655">
        <f t="shared" si="363"/>
        <v>0</v>
      </c>
      <c r="X428" s="656">
        <f t="shared" si="363"/>
        <v>0</v>
      </c>
      <c r="Y428" s="656">
        <f t="shared" si="363"/>
        <v>0</v>
      </c>
      <c r="Z428" s="656">
        <f t="shared" si="363"/>
        <v>0</v>
      </c>
      <c r="AA428" s="656">
        <f t="shared" si="363"/>
        <v>0</v>
      </c>
      <c r="AB428" s="657">
        <f t="shared" si="363"/>
        <v>0</v>
      </c>
      <c r="AC428" s="655">
        <f t="shared" si="363"/>
        <v>0</v>
      </c>
      <c r="AD428" s="656">
        <f t="shared" si="363"/>
        <v>0</v>
      </c>
      <c r="AE428" s="656">
        <f t="shared" si="363"/>
        <v>0</v>
      </c>
      <c r="AF428" s="656">
        <f t="shared" si="363"/>
        <v>0</v>
      </c>
      <c r="AG428" s="656">
        <f t="shared" si="363"/>
        <v>0</v>
      </c>
      <c r="AH428" s="657">
        <f t="shared" si="363"/>
        <v>0</v>
      </c>
      <c r="AI428" s="656">
        <f t="shared" si="363"/>
        <v>0</v>
      </c>
      <c r="AJ428" s="656">
        <f t="shared" si="363"/>
        <v>0</v>
      </c>
      <c r="AK428" s="657">
        <f t="shared" si="363"/>
        <v>0</v>
      </c>
    </row>
    <row r="429" spans="1:37" s="201" customFormat="1" ht="12.75">
      <c r="A429" s="231"/>
      <c r="B429" s="201" t="s">
        <v>129</v>
      </c>
      <c r="E429" s="518"/>
      <c r="F429" s="255"/>
      <c r="G429" s="261" t="s">
        <v>14</v>
      </c>
      <c r="H429" s="287" t="s">
        <v>477</v>
      </c>
      <c r="I429" s="256"/>
      <c r="J429" s="263"/>
      <c r="K429" s="643">
        <f aca="true" t="shared" si="364" ref="K429:AK429">SUM(K430:K432)</f>
        <v>0</v>
      </c>
      <c r="L429" s="644">
        <f t="shared" si="364"/>
        <v>0</v>
      </c>
      <c r="M429" s="644">
        <f t="shared" si="364"/>
        <v>0</v>
      </c>
      <c r="N429" s="644">
        <f t="shared" si="364"/>
        <v>0</v>
      </c>
      <c r="O429" s="644">
        <f t="shared" si="364"/>
        <v>0</v>
      </c>
      <c r="P429" s="645">
        <f t="shared" si="364"/>
        <v>0</v>
      </c>
      <c r="Q429" s="643">
        <f t="shared" si="364"/>
        <v>0</v>
      </c>
      <c r="R429" s="644">
        <f t="shared" si="364"/>
        <v>0</v>
      </c>
      <c r="S429" s="644">
        <f t="shared" si="364"/>
        <v>0</v>
      </c>
      <c r="T429" s="644">
        <f t="shared" si="364"/>
        <v>0</v>
      </c>
      <c r="U429" s="644">
        <f t="shared" si="364"/>
        <v>0</v>
      </c>
      <c r="V429" s="645">
        <f t="shared" si="364"/>
        <v>0</v>
      </c>
      <c r="W429" s="643">
        <f t="shared" si="364"/>
        <v>0</v>
      </c>
      <c r="X429" s="644">
        <f t="shared" si="364"/>
        <v>0</v>
      </c>
      <c r="Y429" s="644">
        <f t="shared" si="364"/>
        <v>0</v>
      </c>
      <c r="Z429" s="644">
        <f t="shared" si="364"/>
        <v>0</v>
      </c>
      <c r="AA429" s="644">
        <f t="shared" si="364"/>
        <v>0</v>
      </c>
      <c r="AB429" s="645">
        <f t="shared" si="364"/>
        <v>0</v>
      </c>
      <c r="AC429" s="643">
        <f t="shared" si="364"/>
        <v>0</v>
      </c>
      <c r="AD429" s="644">
        <f t="shared" si="364"/>
        <v>0</v>
      </c>
      <c r="AE429" s="644">
        <f t="shared" si="364"/>
        <v>0</v>
      </c>
      <c r="AF429" s="644">
        <f t="shared" si="364"/>
        <v>0</v>
      </c>
      <c r="AG429" s="644">
        <f t="shared" si="364"/>
        <v>0</v>
      </c>
      <c r="AH429" s="645">
        <f t="shared" si="364"/>
        <v>0</v>
      </c>
      <c r="AI429" s="643">
        <f t="shared" si="364"/>
        <v>0</v>
      </c>
      <c r="AJ429" s="644">
        <f t="shared" si="364"/>
        <v>0</v>
      </c>
      <c r="AK429" s="645">
        <f t="shared" si="364"/>
        <v>0</v>
      </c>
    </row>
    <row r="430" spans="1:37" s="201" customFormat="1" ht="12.75">
      <c r="A430" s="231"/>
      <c r="E430" s="518"/>
      <c r="F430" s="323"/>
      <c r="G430" s="242"/>
      <c r="H430" s="242" t="s">
        <v>356</v>
      </c>
      <c r="I430" s="256"/>
      <c r="J430" s="243"/>
      <c r="K430" s="549"/>
      <c r="L430" s="538"/>
      <c r="M430" s="538">
        <f>+K430+L430</f>
        <v>0</v>
      </c>
      <c r="N430" s="550"/>
      <c r="O430" s="538"/>
      <c r="P430" s="538">
        <f>+N430+O430</f>
        <v>0</v>
      </c>
      <c r="Q430" s="549"/>
      <c r="R430" s="538"/>
      <c r="S430" s="538">
        <f>+Q430+R430</f>
        <v>0</v>
      </c>
      <c r="T430" s="550"/>
      <c r="U430" s="538"/>
      <c r="V430" s="538">
        <f>+T430+U430</f>
        <v>0</v>
      </c>
      <c r="W430" s="549"/>
      <c r="X430" s="538"/>
      <c r="Y430" s="538">
        <f>+W430+X430</f>
        <v>0</v>
      </c>
      <c r="Z430" s="550"/>
      <c r="AA430" s="538"/>
      <c r="AB430" s="538">
        <f>+Z430+AA430</f>
        <v>0</v>
      </c>
      <c r="AC430" s="549"/>
      <c r="AD430" s="538"/>
      <c r="AE430" s="538">
        <f>+AC430+AD430</f>
        <v>0</v>
      </c>
      <c r="AF430" s="550"/>
      <c r="AG430" s="538"/>
      <c r="AH430" s="538">
        <f>+AF430+AG430</f>
        <v>0</v>
      </c>
      <c r="AI430" s="628">
        <f aca="true" t="shared" si="365" ref="AI430:AK432">K430+N430+Q430+T430+W430+Z430+AC430+AF430</f>
        <v>0</v>
      </c>
      <c r="AJ430" s="629">
        <f t="shared" si="365"/>
        <v>0</v>
      </c>
      <c r="AK430" s="630">
        <f t="shared" si="365"/>
        <v>0</v>
      </c>
    </row>
    <row r="431" spans="1:37" s="201" customFormat="1" ht="12.75">
      <c r="A431" s="231"/>
      <c r="E431" s="518"/>
      <c r="F431" s="255"/>
      <c r="G431" s="242"/>
      <c r="H431" s="256" t="s">
        <v>349</v>
      </c>
      <c r="I431" s="256"/>
      <c r="J431" s="263"/>
      <c r="K431" s="549"/>
      <c r="L431" s="538"/>
      <c r="M431" s="538">
        <f>+K431+L431</f>
        <v>0</v>
      </c>
      <c r="N431" s="550"/>
      <c r="O431" s="538"/>
      <c r="P431" s="538">
        <f>+N431+O431</f>
        <v>0</v>
      </c>
      <c r="Q431" s="549"/>
      <c r="R431" s="538"/>
      <c r="S431" s="538">
        <f>+Q431+R431</f>
        <v>0</v>
      </c>
      <c r="T431" s="550"/>
      <c r="U431" s="538"/>
      <c r="V431" s="538">
        <f>+T431+U431</f>
        <v>0</v>
      </c>
      <c r="W431" s="549"/>
      <c r="X431" s="538"/>
      <c r="Y431" s="538">
        <f>+W431+X431</f>
        <v>0</v>
      </c>
      <c r="Z431" s="550"/>
      <c r="AA431" s="538"/>
      <c r="AB431" s="538">
        <f>+Z431+AA431</f>
        <v>0</v>
      </c>
      <c r="AC431" s="549"/>
      <c r="AD431" s="538"/>
      <c r="AE431" s="538">
        <f>+AC431+AD431</f>
        <v>0</v>
      </c>
      <c r="AF431" s="550"/>
      <c r="AG431" s="538"/>
      <c r="AH431" s="538">
        <f>+AF431+AG431</f>
        <v>0</v>
      </c>
      <c r="AI431" s="628">
        <f t="shared" si="365"/>
        <v>0</v>
      </c>
      <c r="AJ431" s="629">
        <f t="shared" si="365"/>
        <v>0</v>
      </c>
      <c r="AK431" s="630">
        <f t="shared" si="365"/>
        <v>0</v>
      </c>
    </row>
    <row r="432" spans="1:37" s="201" customFormat="1" ht="12.75">
      <c r="A432" s="231"/>
      <c r="E432" s="518"/>
      <c r="F432" s="323"/>
      <c r="G432" s="242"/>
      <c r="H432" s="242" t="s">
        <v>349</v>
      </c>
      <c r="I432" s="256"/>
      <c r="J432" s="243"/>
      <c r="K432" s="549"/>
      <c r="L432" s="538"/>
      <c r="M432" s="538">
        <f>+K432+L432</f>
        <v>0</v>
      </c>
      <c r="N432" s="550"/>
      <c r="O432" s="538"/>
      <c r="P432" s="538">
        <f>+N432+O432</f>
        <v>0</v>
      </c>
      <c r="Q432" s="549"/>
      <c r="R432" s="538"/>
      <c r="S432" s="538">
        <f>+Q432+R432</f>
        <v>0</v>
      </c>
      <c r="T432" s="550"/>
      <c r="U432" s="538"/>
      <c r="V432" s="538">
        <f>+T432+U432</f>
        <v>0</v>
      </c>
      <c r="W432" s="549"/>
      <c r="X432" s="538"/>
      <c r="Y432" s="538">
        <f>+W432+X432</f>
        <v>0</v>
      </c>
      <c r="Z432" s="550"/>
      <c r="AA432" s="538"/>
      <c r="AB432" s="538">
        <f>+Z432+AA432</f>
        <v>0</v>
      </c>
      <c r="AC432" s="549"/>
      <c r="AD432" s="538"/>
      <c r="AE432" s="538">
        <f>+AC432+AD432</f>
        <v>0</v>
      </c>
      <c r="AF432" s="550"/>
      <c r="AG432" s="538"/>
      <c r="AH432" s="538">
        <f>+AF432+AG432</f>
        <v>0</v>
      </c>
      <c r="AI432" s="628">
        <f t="shared" si="365"/>
        <v>0</v>
      </c>
      <c r="AJ432" s="629">
        <f t="shared" si="365"/>
        <v>0</v>
      </c>
      <c r="AK432" s="630">
        <f t="shared" si="365"/>
        <v>0</v>
      </c>
    </row>
    <row r="433" spans="1:37" s="201" customFormat="1" ht="12.75">
      <c r="A433" s="231"/>
      <c r="E433" s="518"/>
      <c r="F433" s="323"/>
      <c r="G433" s="242" t="s">
        <v>15</v>
      </c>
      <c r="H433" s="242" t="s">
        <v>478</v>
      </c>
      <c r="I433" s="256"/>
      <c r="J433" s="243"/>
      <c r="K433" s="643">
        <f aca="true" t="shared" si="366" ref="K433:AK433">SUM(K434:K436)</f>
        <v>0</v>
      </c>
      <c r="L433" s="644">
        <f t="shared" si="366"/>
        <v>0</v>
      </c>
      <c r="M433" s="644">
        <f t="shared" si="366"/>
        <v>0</v>
      </c>
      <c r="N433" s="644">
        <f t="shared" si="366"/>
        <v>0</v>
      </c>
      <c r="O433" s="644">
        <f t="shared" si="366"/>
        <v>0</v>
      </c>
      <c r="P433" s="645">
        <f t="shared" si="366"/>
        <v>0</v>
      </c>
      <c r="Q433" s="643">
        <f t="shared" si="366"/>
        <v>0</v>
      </c>
      <c r="R433" s="644">
        <f t="shared" si="366"/>
        <v>0</v>
      </c>
      <c r="S433" s="644">
        <f t="shared" si="366"/>
        <v>0</v>
      </c>
      <c r="T433" s="644">
        <f t="shared" si="366"/>
        <v>0</v>
      </c>
      <c r="U433" s="644">
        <f t="shared" si="366"/>
        <v>0</v>
      </c>
      <c r="V433" s="645">
        <f t="shared" si="366"/>
        <v>0</v>
      </c>
      <c r="W433" s="643">
        <f t="shared" si="366"/>
        <v>0</v>
      </c>
      <c r="X433" s="644">
        <f t="shared" si="366"/>
        <v>0</v>
      </c>
      <c r="Y433" s="644">
        <f t="shared" si="366"/>
        <v>0</v>
      </c>
      <c r="Z433" s="644">
        <f t="shared" si="366"/>
        <v>0</v>
      </c>
      <c r="AA433" s="644">
        <f t="shared" si="366"/>
        <v>0</v>
      </c>
      <c r="AB433" s="645">
        <f t="shared" si="366"/>
        <v>0</v>
      </c>
      <c r="AC433" s="643">
        <f t="shared" si="366"/>
        <v>0</v>
      </c>
      <c r="AD433" s="644">
        <f t="shared" si="366"/>
        <v>0</v>
      </c>
      <c r="AE433" s="644">
        <f t="shared" si="366"/>
        <v>0</v>
      </c>
      <c r="AF433" s="644">
        <f t="shared" si="366"/>
        <v>0</v>
      </c>
      <c r="AG433" s="644">
        <f t="shared" si="366"/>
        <v>0</v>
      </c>
      <c r="AH433" s="645">
        <f t="shared" si="366"/>
        <v>0</v>
      </c>
      <c r="AI433" s="643">
        <f t="shared" si="366"/>
        <v>0</v>
      </c>
      <c r="AJ433" s="644">
        <f t="shared" si="366"/>
        <v>0</v>
      </c>
      <c r="AK433" s="645">
        <f t="shared" si="366"/>
        <v>0</v>
      </c>
    </row>
    <row r="434" spans="1:37" s="201" customFormat="1" ht="12.75">
      <c r="A434" s="231"/>
      <c r="E434" s="518"/>
      <c r="F434" s="323"/>
      <c r="G434" s="242"/>
      <c r="H434" s="242" t="s">
        <v>356</v>
      </c>
      <c r="I434" s="256"/>
      <c r="J434" s="243"/>
      <c r="K434" s="549"/>
      <c r="L434" s="538"/>
      <c r="M434" s="538">
        <f>+K434+L434</f>
        <v>0</v>
      </c>
      <c r="N434" s="550"/>
      <c r="O434" s="538"/>
      <c r="P434" s="538">
        <f>+N434+O434</f>
        <v>0</v>
      </c>
      <c r="Q434" s="549"/>
      <c r="R434" s="538"/>
      <c r="S434" s="538">
        <f>+Q434+R434</f>
        <v>0</v>
      </c>
      <c r="T434" s="550"/>
      <c r="U434" s="538"/>
      <c r="V434" s="538">
        <f>+T434+U434</f>
        <v>0</v>
      </c>
      <c r="W434" s="549"/>
      <c r="X434" s="538"/>
      <c r="Y434" s="538">
        <f>+W434+X434</f>
        <v>0</v>
      </c>
      <c r="Z434" s="550"/>
      <c r="AA434" s="538"/>
      <c r="AB434" s="538">
        <f>+Z434+AA434</f>
        <v>0</v>
      </c>
      <c r="AC434" s="549"/>
      <c r="AD434" s="538"/>
      <c r="AE434" s="538">
        <f>+AC434+AD434</f>
        <v>0</v>
      </c>
      <c r="AF434" s="550"/>
      <c r="AG434" s="538"/>
      <c r="AH434" s="538">
        <f>+AF434+AG434</f>
        <v>0</v>
      </c>
      <c r="AI434" s="628">
        <f aca="true" t="shared" si="367" ref="AI434:AK436">K434+N434+Q434+T434+W434+Z434+AC434+AF434</f>
        <v>0</v>
      </c>
      <c r="AJ434" s="629">
        <f t="shared" si="367"/>
        <v>0</v>
      </c>
      <c r="AK434" s="630">
        <f t="shared" si="367"/>
        <v>0</v>
      </c>
    </row>
    <row r="435" spans="1:37" s="201" customFormat="1" ht="12.75">
      <c r="A435" s="231"/>
      <c r="E435" s="518"/>
      <c r="F435" s="323"/>
      <c r="G435" s="242"/>
      <c r="H435" s="242" t="s">
        <v>349</v>
      </c>
      <c r="I435" s="256"/>
      <c r="J435" s="243"/>
      <c r="K435" s="549"/>
      <c r="L435" s="538"/>
      <c r="M435" s="538">
        <f>+K435+L435</f>
        <v>0</v>
      </c>
      <c r="N435" s="550"/>
      <c r="O435" s="538"/>
      <c r="P435" s="538">
        <f>+N435+O435</f>
        <v>0</v>
      </c>
      <c r="Q435" s="549"/>
      <c r="R435" s="538"/>
      <c r="S435" s="538">
        <f>+Q435+R435</f>
        <v>0</v>
      </c>
      <c r="T435" s="550"/>
      <c r="U435" s="538"/>
      <c r="V435" s="538">
        <f>+T435+U435</f>
        <v>0</v>
      </c>
      <c r="W435" s="549"/>
      <c r="X435" s="538"/>
      <c r="Y435" s="538">
        <f>+W435+X435</f>
        <v>0</v>
      </c>
      <c r="Z435" s="550"/>
      <c r="AA435" s="538"/>
      <c r="AB435" s="538">
        <f>+Z435+AA435</f>
        <v>0</v>
      </c>
      <c r="AC435" s="549"/>
      <c r="AD435" s="538"/>
      <c r="AE435" s="538">
        <f>+AC435+AD435</f>
        <v>0</v>
      </c>
      <c r="AF435" s="550"/>
      <c r="AG435" s="538"/>
      <c r="AH435" s="538">
        <f>+AF435+AG435</f>
        <v>0</v>
      </c>
      <c r="AI435" s="628">
        <f t="shared" si="367"/>
        <v>0</v>
      </c>
      <c r="AJ435" s="629">
        <f t="shared" si="367"/>
        <v>0</v>
      </c>
      <c r="AK435" s="630">
        <f t="shared" si="367"/>
        <v>0</v>
      </c>
    </row>
    <row r="436" spans="1:37" s="201" customFormat="1" ht="12.75">
      <c r="A436" s="231"/>
      <c r="E436" s="518"/>
      <c r="F436" s="323"/>
      <c r="G436" s="242"/>
      <c r="H436" s="242" t="s">
        <v>349</v>
      </c>
      <c r="I436" s="256"/>
      <c r="J436" s="243"/>
      <c r="K436" s="549"/>
      <c r="L436" s="538"/>
      <c r="M436" s="538">
        <f>+K436+L436</f>
        <v>0</v>
      </c>
      <c r="N436" s="550"/>
      <c r="O436" s="538"/>
      <c r="P436" s="538">
        <f>+N436+O436</f>
        <v>0</v>
      </c>
      <c r="Q436" s="549"/>
      <c r="R436" s="538"/>
      <c r="S436" s="538">
        <f>+Q436+R436</f>
        <v>0</v>
      </c>
      <c r="T436" s="550"/>
      <c r="U436" s="538"/>
      <c r="V436" s="538">
        <f>+T436+U436</f>
        <v>0</v>
      </c>
      <c r="W436" s="549"/>
      <c r="X436" s="538"/>
      <c r="Y436" s="538">
        <f>+W436+X436</f>
        <v>0</v>
      </c>
      <c r="Z436" s="550"/>
      <c r="AA436" s="538"/>
      <c r="AB436" s="538">
        <f>+Z436+AA436</f>
        <v>0</v>
      </c>
      <c r="AC436" s="549"/>
      <c r="AD436" s="538"/>
      <c r="AE436" s="538">
        <f>+AC436+AD436</f>
        <v>0</v>
      </c>
      <c r="AF436" s="550"/>
      <c r="AG436" s="538"/>
      <c r="AH436" s="538">
        <f>+AF436+AG436</f>
        <v>0</v>
      </c>
      <c r="AI436" s="628">
        <f t="shared" si="367"/>
        <v>0</v>
      </c>
      <c r="AJ436" s="629">
        <f t="shared" si="367"/>
        <v>0</v>
      </c>
      <c r="AK436" s="630">
        <f t="shared" si="367"/>
        <v>0</v>
      </c>
    </row>
    <row r="437" spans="1:37" s="201" customFormat="1" ht="12.75">
      <c r="A437" s="231"/>
      <c r="B437" s="250" t="s">
        <v>129</v>
      </c>
      <c r="C437" s="626"/>
      <c r="D437" s="261"/>
      <c r="E437" s="722"/>
      <c r="F437" s="323"/>
      <c r="G437" s="242" t="s">
        <v>16</v>
      </c>
      <c r="H437" s="277" t="s">
        <v>51</v>
      </c>
      <c r="I437" s="242"/>
      <c r="J437" s="243"/>
      <c r="K437" s="628">
        <f aca="true" t="shared" si="368" ref="K437:AK437">SUM(K438:K440)</f>
        <v>0</v>
      </c>
      <c r="L437" s="629">
        <f t="shared" si="368"/>
        <v>0</v>
      </c>
      <c r="M437" s="629">
        <f t="shared" si="368"/>
        <v>0</v>
      </c>
      <c r="N437" s="629">
        <f t="shared" si="368"/>
        <v>0</v>
      </c>
      <c r="O437" s="629">
        <f t="shared" si="368"/>
        <v>0</v>
      </c>
      <c r="P437" s="630">
        <f t="shared" si="368"/>
        <v>0</v>
      </c>
      <c r="Q437" s="628">
        <f t="shared" si="368"/>
        <v>0</v>
      </c>
      <c r="R437" s="629">
        <f t="shared" si="368"/>
        <v>0</v>
      </c>
      <c r="S437" s="629">
        <f t="shared" si="368"/>
        <v>0</v>
      </c>
      <c r="T437" s="629">
        <f t="shared" si="368"/>
        <v>0</v>
      </c>
      <c r="U437" s="629">
        <f t="shared" si="368"/>
        <v>0</v>
      </c>
      <c r="V437" s="630">
        <f t="shared" si="368"/>
        <v>0</v>
      </c>
      <c r="W437" s="628">
        <f t="shared" si="368"/>
        <v>0</v>
      </c>
      <c r="X437" s="629">
        <f t="shared" si="368"/>
        <v>0</v>
      </c>
      <c r="Y437" s="629">
        <f t="shared" si="368"/>
        <v>0</v>
      </c>
      <c r="Z437" s="629">
        <f t="shared" si="368"/>
        <v>0</v>
      </c>
      <c r="AA437" s="629">
        <f t="shared" si="368"/>
        <v>0</v>
      </c>
      <c r="AB437" s="630">
        <f t="shared" si="368"/>
        <v>0</v>
      </c>
      <c r="AC437" s="628">
        <f t="shared" si="368"/>
        <v>0</v>
      </c>
      <c r="AD437" s="629">
        <f t="shared" si="368"/>
        <v>0</v>
      </c>
      <c r="AE437" s="629">
        <f t="shared" si="368"/>
        <v>0</v>
      </c>
      <c r="AF437" s="629">
        <f t="shared" si="368"/>
        <v>0</v>
      </c>
      <c r="AG437" s="629">
        <f t="shared" si="368"/>
        <v>0</v>
      </c>
      <c r="AH437" s="630">
        <f t="shared" si="368"/>
        <v>0</v>
      </c>
      <c r="AI437" s="628">
        <f t="shared" si="368"/>
        <v>0</v>
      </c>
      <c r="AJ437" s="629">
        <f t="shared" si="368"/>
        <v>0</v>
      </c>
      <c r="AK437" s="630">
        <f t="shared" si="368"/>
        <v>0</v>
      </c>
    </row>
    <row r="438" spans="1:37" s="201" customFormat="1" ht="12.75">
      <c r="A438" s="231"/>
      <c r="B438" s="250"/>
      <c r="C438" s="626"/>
      <c r="D438" s="261"/>
      <c r="E438" s="722"/>
      <c r="F438" s="551"/>
      <c r="G438" s="242"/>
      <c r="H438" s="242" t="s">
        <v>356</v>
      </c>
      <c r="I438" s="394"/>
      <c r="J438" s="392"/>
      <c r="K438" s="549"/>
      <c r="L438" s="538"/>
      <c r="M438" s="538">
        <f>+K438+L438</f>
        <v>0</v>
      </c>
      <c r="N438" s="550"/>
      <c r="O438" s="538"/>
      <c r="P438" s="538">
        <f>+N438+O438</f>
        <v>0</v>
      </c>
      <c r="Q438" s="549"/>
      <c r="R438" s="538"/>
      <c r="S438" s="538">
        <f>+Q438+R438</f>
        <v>0</v>
      </c>
      <c r="T438" s="550"/>
      <c r="U438" s="538"/>
      <c r="V438" s="538">
        <f>+T438+U438</f>
        <v>0</v>
      </c>
      <c r="W438" s="549"/>
      <c r="X438" s="538"/>
      <c r="Y438" s="538">
        <f>+W438+X438</f>
        <v>0</v>
      </c>
      <c r="Z438" s="550"/>
      <c r="AA438" s="538"/>
      <c r="AB438" s="538">
        <f>+Z438+AA438</f>
        <v>0</v>
      </c>
      <c r="AC438" s="549"/>
      <c r="AD438" s="538"/>
      <c r="AE438" s="538">
        <f>+AC438+AD438</f>
        <v>0</v>
      </c>
      <c r="AF438" s="550"/>
      <c r="AG438" s="538"/>
      <c r="AH438" s="538">
        <f>+AF438+AG438</f>
        <v>0</v>
      </c>
      <c r="AI438" s="628">
        <f aca="true" t="shared" si="369" ref="AI438:AK440">K438+N438+Q438+T438+W438+Z438+AC438+AF438</f>
        <v>0</v>
      </c>
      <c r="AJ438" s="629">
        <f t="shared" si="369"/>
        <v>0</v>
      </c>
      <c r="AK438" s="630">
        <f t="shared" si="369"/>
        <v>0</v>
      </c>
    </row>
    <row r="439" spans="1:37" s="201" customFormat="1" ht="12.75">
      <c r="A439" s="231"/>
      <c r="B439" s="250"/>
      <c r="C439" s="626"/>
      <c r="D439" s="261"/>
      <c r="E439" s="722"/>
      <c r="F439" s="551"/>
      <c r="G439" s="242"/>
      <c r="H439" s="242" t="s">
        <v>349</v>
      </c>
      <c r="I439" s="394"/>
      <c r="J439" s="392"/>
      <c r="K439" s="549"/>
      <c r="L439" s="538"/>
      <c r="M439" s="538">
        <f>+K439+L439</f>
        <v>0</v>
      </c>
      <c r="N439" s="550"/>
      <c r="O439" s="538"/>
      <c r="P439" s="538">
        <f>+N439+O439</f>
        <v>0</v>
      </c>
      <c r="Q439" s="549"/>
      <c r="R439" s="538"/>
      <c r="S439" s="538">
        <f>+Q439+R439</f>
        <v>0</v>
      </c>
      <c r="T439" s="550"/>
      <c r="U439" s="538"/>
      <c r="V439" s="538">
        <f>+T439+U439</f>
        <v>0</v>
      </c>
      <c r="W439" s="549"/>
      <c r="X439" s="538"/>
      <c r="Y439" s="538">
        <f>+W439+X439</f>
        <v>0</v>
      </c>
      <c r="Z439" s="550"/>
      <c r="AA439" s="538"/>
      <c r="AB439" s="538">
        <f>+Z439+AA439</f>
        <v>0</v>
      </c>
      <c r="AC439" s="549"/>
      <c r="AD439" s="538"/>
      <c r="AE439" s="538">
        <f>+AC439+AD439</f>
        <v>0</v>
      </c>
      <c r="AF439" s="550"/>
      <c r="AG439" s="538"/>
      <c r="AH439" s="538">
        <f>+AF439+AG439</f>
        <v>0</v>
      </c>
      <c r="AI439" s="628">
        <f t="shared" si="369"/>
        <v>0</v>
      </c>
      <c r="AJ439" s="629">
        <f t="shared" si="369"/>
        <v>0</v>
      </c>
      <c r="AK439" s="630">
        <f t="shared" si="369"/>
        <v>0</v>
      </c>
    </row>
    <row r="440" spans="1:37" s="201" customFormat="1" ht="12.75">
      <c r="A440" s="231"/>
      <c r="B440" s="250"/>
      <c r="C440" s="626"/>
      <c r="D440" s="261"/>
      <c r="E440" s="722"/>
      <c r="F440" s="551"/>
      <c r="G440" s="242"/>
      <c r="H440" s="242" t="s">
        <v>349</v>
      </c>
      <c r="I440" s="394"/>
      <c r="J440" s="392"/>
      <c r="K440" s="549"/>
      <c r="L440" s="538"/>
      <c r="M440" s="538">
        <f>+K440+L440</f>
        <v>0</v>
      </c>
      <c r="N440" s="550"/>
      <c r="O440" s="538"/>
      <c r="P440" s="538">
        <f>+N440+O440</f>
        <v>0</v>
      </c>
      <c r="Q440" s="549"/>
      <c r="R440" s="538"/>
      <c r="S440" s="538">
        <f>+Q440+R440</f>
        <v>0</v>
      </c>
      <c r="T440" s="550"/>
      <c r="U440" s="538"/>
      <c r="V440" s="538">
        <f>+T440+U440</f>
        <v>0</v>
      </c>
      <c r="W440" s="549"/>
      <c r="X440" s="538"/>
      <c r="Y440" s="538">
        <f>+W440+X440</f>
        <v>0</v>
      </c>
      <c r="Z440" s="550"/>
      <c r="AA440" s="538"/>
      <c r="AB440" s="538">
        <f>+Z440+AA440</f>
        <v>0</v>
      </c>
      <c r="AC440" s="549"/>
      <c r="AD440" s="538"/>
      <c r="AE440" s="538">
        <f>+AC440+AD440</f>
        <v>0</v>
      </c>
      <c r="AF440" s="550"/>
      <c r="AG440" s="538"/>
      <c r="AH440" s="538">
        <f>+AF440+AG440</f>
        <v>0</v>
      </c>
      <c r="AI440" s="628">
        <f t="shared" si="369"/>
        <v>0</v>
      </c>
      <c r="AJ440" s="629">
        <f t="shared" si="369"/>
        <v>0</v>
      </c>
      <c r="AK440" s="630">
        <f t="shared" si="369"/>
        <v>0</v>
      </c>
    </row>
    <row r="441" spans="1:37" s="201" customFormat="1" ht="12.75">
      <c r="A441" s="231"/>
      <c r="B441" s="250"/>
      <c r="C441" s="626"/>
      <c r="D441" s="261"/>
      <c r="E441" s="722"/>
      <c r="F441" s="551"/>
      <c r="G441" s="242" t="s">
        <v>17</v>
      </c>
      <c r="H441" s="242" t="s">
        <v>479</v>
      </c>
      <c r="I441" s="394"/>
      <c r="J441" s="392"/>
      <c r="K441" s="643">
        <f>SUM(K442:K452)</f>
        <v>0</v>
      </c>
      <c r="L441" s="644">
        <f aca="true" t="shared" si="370" ref="L441:AK441">SUM(L442:L447)</f>
        <v>0</v>
      </c>
      <c r="M441" s="644">
        <f>SUM(M442:M452)</f>
        <v>0</v>
      </c>
      <c r="N441" s="644">
        <f t="shared" si="370"/>
        <v>0</v>
      </c>
      <c r="O441" s="644">
        <f t="shared" si="370"/>
        <v>0</v>
      </c>
      <c r="P441" s="645">
        <f t="shared" si="370"/>
        <v>0</v>
      </c>
      <c r="Q441" s="643">
        <f t="shared" si="370"/>
        <v>0</v>
      </c>
      <c r="R441" s="644">
        <f t="shared" si="370"/>
        <v>0</v>
      </c>
      <c r="S441" s="644">
        <f t="shared" si="370"/>
        <v>0</v>
      </c>
      <c r="T441" s="644">
        <f t="shared" si="370"/>
        <v>0</v>
      </c>
      <c r="U441" s="644">
        <f t="shared" si="370"/>
        <v>0</v>
      </c>
      <c r="V441" s="645">
        <f t="shared" si="370"/>
        <v>0</v>
      </c>
      <c r="W441" s="643">
        <f t="shared" si="370"/>
        <v>0</v>
      </c>
      <c r="X441" s="644">
        <f t="shared" si="370"/>
        <v>0</v>
      </c>
      <c r="Y441" s="644">
        <f t="shared" si="370"/>
        <v>0</v>
      </c>
      <c r="Z441" s="644">
        <f t="shared" si="370"/>
        <v>0</v>
      </c>
      <c r="AA441" s="644">
        <f t="shared" si="370"/>
        <v>0</v>
      </c>
      <c r="AB441" s="645">
        <f t="shared" si="370"/>
        <v>0</v>
      </c>
      <c r="AC441" s="643">
        <f t="shared" si="370"/>
        <v>0</v>
      </c>
      <c r="AD441" s="644">
        <f t="shared" si="370"/>
        <v>0</v>
      </c>
      <c r="AE441" s="644">
        <f t="shared" si="370"/>
        <v>0</v>
      </c>
      <c r="AF441" s="644">
        <f t="shared" si="370"/>
        <v>0</v>
      </c>
      <c r="AG441" s="644">
        <f t="shared" si="370"/>
        <v>0</v>
      </c>
      <c r="AH441" s="645">
        <f t="shared" si="370"/>
        <v>0</v>
      </c>
      <c r="AI441" s="643">
        <f t="shared" si="370"/>
        <v>0</v>
      </c>
      <c r="AJ441" s="644">
        <f t="shared" si="370"/>
        <v>0</v>
      </c>
      <c r="AK441" s="645">
        <f t="shared" si="370"/>
        <v>0</v>
      </c>
    </row>
    <row r="442" spans="1:37" s="201" customFormat="1" ht="12.75">
      <c r="A442" s="231"/>
      <c r="B442" s="250"/>
      <c r="C442" s="626"/>
      <c r="D442" s="261"/>
      <c r="E442" s="722"/>
      <c r="F442" s="551"/>
      <c r="G442" s="242"/>
      <c r="H442" s="242" t="s">
        <v>356</v>
      </c>
      <c r="I442" s="394"/>
      <c r="J442" s="392"/>
      <c r="K442" s="549"/>
      <c r="L442" s="538"/>
      <c r="M442" s="538">
        <f aca="true" t="shared" si="371" ref="M442:M447">+K442+L442</f>
        <v>0</v>
      </c>
      <c r="N442" s="550"/>
      <c r="O442" s="538"/>
      <c r="P442" s="538">
        <f aca="true" t="shared" si="372" ref="P442:P447">+N442+O442</f>
        <v>0</v>
      </c>
      <c r="Q442" s="549"/>
      <c r="R442" s="538"/>
      <c r="S442" s="538">
        <f aca="true" t="shared" si="373" ref="S442:S447">+Q442+R442</f>
        <v>0</v>
      </c>
      <c r="T442" s="550"/>
      <c r="U442" s="538"/>
      <c r="V442" s="538">
        <f aca="true" t="shared" si="374" ref="V442:V447">+T442+U442</f>
        <v>0</v>
      </c>
      <c r="W442" s="549"/>
      <c r="X442" s="538"/>
      <c r="Y442" s="538">
        <f aca="true" t="shared" si="375" ref="Y442:Y447">+W442+X442</f>
        <v>0</v>
      </c>
      <c r="Z442" s="550"/>
      <c r="AA442" s="538"/>
      <c r="AB442" s="538">
        <f aca="true" t="shared" si="376" ref="AB442:AB447">+Z442+AA442</f>
        <v>0</v>
      </c>
      <c r="AC442" s="549"/>
      <c r="AD442" s="538"/>
      <c r="AE442" s="538">
        <f aca="true" t="shared" si="377" ref="AE442:AE447">+AC442+AD442</f>
        <v>0</v>
      </c>
      <c r="AF442" s="550"/>
      <c r="AG442" s="538"/>
      <c r="AH442" s="538">
        <f aca="true" t="shared" si="378" ref="AH442:AH447">+AF442+AG442</f>
        <v>0</v>
      </c>
      <c r="AI442" s="628">
        <f aca="true" t="shared" si="379" ref="AI442:AK447">K442+N442+Q442+T442+W442+Z442+AC442+AF442</f>
        <v>0</v>
      </c>
      <c r="AJ442" s="629">
        <f t="shared" si="379"/>
        <v>0</v>
      </c>
      <c r="AK442" s="630">
        <f t="shared" si="379"/>
        <v>0</v>
      </c>
    </row>
    <row r="443" spans="1:37" s="201" customFormat="1" ht="12.75">
      <c r="A443" s="231"/>
      <c r="B443" s="250"/>
      <c r="C443" s="626"/>
      <c r="D443" s="261"/>
      <c r="E443" s="722"/>
      <c r="F443" s="551"/>
      <c r="G443" s="242"/>
      <c r="H443" s="242" t="s">
        <v>480</v>
      </c>
      <c r="I443" s="394"/>
      <c r="J443" s="392"/>
      <c r="K443" s="549"/>
      <c r="L443" s="538"/>
      <c r="M443" s="538">
        <f t="shared" si="371"/>
        <v>0</v>
      </c>
      <c r="N443" s="550"/>
      <c r="O443" s="538"/>
      <c r="P443" s="538">
        <f t="shared" si="372"/>
        <v>0</v>
      </c>
      <c r="Q443" s="549"/>
      <c r="R443" s="538"/>
      <c r="S443" s="538">
        <f t="shared" si="373"/>
        <v>0</v>
      </c>
      <c r="T443" s="550"/>
      <c r="U443" s="538"/>
      <c r="V443" s="538">
        <f t="shared" si="374"/>
        <v>0</v>
      </c>
      <c r="W443" s="549"/>
      <c r="X443" s="538"/>
      <c r="Y443" s="538">
        <f t="shared" si="375"/>
        <v>0</v>
      </c>
      <c r="Z443" s="550"/>
      <c r="AA443" s="538"/>
      <c r="AB443" s="538">
        <f t="shared" si="376"/>
        <v>0</v>
      </c>
      <c r="AC443" s="549"/>
      <c r="AD443" s="538"/>
      <c r="AE443" s="538">
        <f t="shared" si="377"/>
        <v>0</v>
      </c>
      <c r="AF443" s="550"/>
      <c r="AG443" s="538"/>
      <c r="AH443" s="538">
        <f t="shared" si="378"/>
        <v>0</v>
      </c>
      <c r="AI443" s="628">
        <f t="shared" si="379"/>
        <v>0</v>
      </c>
      <c r="AJ443" s="629">
        <f t="shared" si="379"/>
        <v>0</v>
      </c>
      <c r="AK443" s="630">
        <f t="shared" si="379"/>
        <v>0</v>
      </c>
    </row>
    <row r="444" spans="1:37" s="201" customFormat="1" ht="12.75">
      <c r="A444" s="231"/>
      <c r="B444" s="250"/>
      <c r="C444" s="626"/>
      <c r="D444" s="261"/>
      <c r="E444" s="722"/>
      <c r="F444" s="551"/>
      <c r="G444" s="242"/>
      <c r="H444" s="242" t="s">
        <v>406</v>
      </c>
      <c r="I444" s="394"/>
      <c r="J444" s="392"/>
      <c r="K444" s="549"/>
      <c r="L444" s="538"/>
      <c r="M444" s="538">
        <f t="shared" si="371"/>
        <v>0</v>
      </c>
      <c r="N444" s="550"/>
      <c r="O444" s="538"/>
      <c r="P444" s="538">
        <f t="shared" si="372"/>
        <v>0</v>
      </c>
      <c r="Q444" s="549"/>
      <c r="R444" s="538"/>
      <c r="S444" s="538">
        <f t="shared" si="373"/>
        <v>0</v>
      </c>
      <c r="T444" s="550"/>
      <c r="U444" s="538"/>
      <c r="V444" s="538">
        <f t="shared" si="374"/>
        <v>0</v>
      </c>
      <c r="W444" s="549"/>
      <c r="X444" s="538"/>
      <c r="Y444" s="538">
        <f t="shared" si="375"/>
        <v>0</v>
      </c>
      <c r="Z444" s="550"/>
      <c r="AA444" s="538"/>
      <c r="AB444" s="538">
        <f t="shared" si="376"/>
        <v>0</v>
      </c>
      <c r="AC444" s="549"/>
      <c r="AD444" s="538"/>
      <c r="AE444" s="538">
        <f t="shared" si="377"/>
        <v>0</v>
      </c>
      <c r="AF444" s="550"/>
      <c r="AG444" s="538"/>
      <c r="AH444" s="538">
        <f t="shared" si="378"/>
        <v>0</v>
      </c>
      <c r="AI444" s="628">
        <f t="shared" si="379"/>
        <v>0</v>
      </c>
      <c r="AJ444" s="629">
        <f t="shared" si="379"/>
        <v>0</v>
      </c>
      <c r="AK444" s="630">
        <f t="shared" si="379"/>
        <v>0</v>
      </c>
    </row>
    <row r="445" spans="1:37" s="201" customFormat="1" ht="12.75">
      <c r="A445" s="231"/>
      <c r="B445" s="250"/>
      <c r="C445" s="626"/>
      <c r="D445" s="261"/>
      <c r="E445" s="722"/>
      <c r="F445" s="551"/>
      <c r="G445" s="242"/>
      <c r="H445" s="242" t="s">
        <v>408</v>
      </c>
      <c r="I445" s="394"/>
      <c r="J445" s="392"/>
      <c r="K445" s="549"/>
      <c r="L445" s="538"/>
      <c r="M445" s="538">
        <f t="shared" si="371"/>
        <v>0</v>
      </c>
      <c r="N445" s="550"/>
      <c r="O445" s="538"/>
      <c r="P445" s="538">
        <f t="shared" si="372"/>
        <v>0</v>
      </c>
      <c r="Q445" s="549"/>
      <c r="R445" s="538"/>
      <c r="S445" s="538">
        <f t="shared" si="373"/>
        <v>0</v>
      </c>
      <c r="T445" s="550"/>
      <c r="U445" s="538"/>
      <c r="V445" s="538">
        <f t="shared" si="374"/>
        <v>0</v>
      </c>
      <c r="W445" s="549"/>
      <c r="X445" s="538"/>
      <c r="Y445" s="538">
        <f t="shared" si="375"/>
        <v>0</v>
      </c>
      <c r="Z445" s="550"/>
      <c r="AA445" s="538"/>
      <c r="AB445" s="538">
        <f t="shared" si="376"/>
        <v>0</v>
      </c>
      <c r="AC445" s="549"/>
      <c r="AD445" s="538"/>
      <c r="AE445" s="538">
        <f t="shared" si="377"/>
        <v>0</v>
      </c>
      <c r="AF445" s="550"/>
      <c r="AG445" s="538"/>
      <c r="AH445" s="538">
        <f t="shared" si="378"/>
        <v>0</v>
      </c>
      <c r="AI445" s="628">
        <f t="shared" si="379"/>
        <v>0</v>
      </c>
      <c r="AJ445" s="629">
        <f t="shared" si="379"/>
        <v>0</v>
      </c>
      <c r="AK445" s="630">
        <f t="shared" si="379"/>
        <v>0</v>
      </c>
    </row>
    <row r="446" spans="1:37" s="201" customFormat="1" ht="12.75">
      <c r="A446" s="231"/>
      <c r="B446" s="250"/>
      <c r="C446" s="626"/>
      <c r="D446" s="261"/>
      <c r="E446" s="722"/>
      <c r="F446" s="551"/>
      <c r="G446" s="242"/>
      <c r="H446" s="242" t="s">
        <v>405</v>
      </c>
      <c r="I446" s="394"/>
      <c r="J446" s="392"/>
      <c r="K446" s="549"/>
      <c r="L446" s="538"/>
      <c r="M446" s="538">
        <f t="shared" si="371"/>
        <v>0</v>
      </c>
      <c r="N446" s="550"/>
      <c r="O446" s="538"/>
      <c r="P446" s="538">
        <f t="shared" si="372"/>
        <v>0</v>
      </c>
      <c r="Q446" s="549"/>
      <c r="R446" s="538"/>
      <c r="S446" s="538">
        <f t="shared" si="373"/>
        <v>0</v>
      </c>
      <c r="T446" s="550"/>
      <c r="U446" s="538"/>
      <c r="V446" s="538">
        <f t="shared" si="374"/>
        <v>0</v>
      </c>
      <c r="W446" s="549"/>
      <c r="X446" s="538"/>
      <c r="Y446" s="538">
        <f t="shared" si="375"/>
        <v>0</v>
      </c>
      <c r="Z446" s="550"/>
      <c r="AA446" s="538"/>
      <c r="AB446" s="538">
        <f t="shared" si="376"/>
        <v>0</v>
      </c>
      <c r="AC446" s="549"/>
      <c r="AD446" s="538"/>
      <c r="AE446" s="538">
        <f t="shared" si="377"/>
        <v>0</v>
      </c>
      <c r="AF446" s="550"/>
      <c r="AG446" s="538"/>
      <c r="AH446" s="538">
        <f t="shared" si="378"/>
        <v>0</v>
      </c>
      <c r="AI446" s="628">
        <f>K446+N446+Q446+T446+W446+Z446+AC446+AF446</f>
        <v>0</v>
      </c>
      <c r="AJ446" s="629">
        <f>L446+O446+R446+U446+X446+AA446+AD446+AG446</f>
        <v>0</v>
      </c>
      <c r="AK446" s="630">
        <f>M446+P446+S446+V446+Y446+AB446+AE446+AH446</f>
        <v>0</v>
      </c>
    </row>
    <row r="447" spans="1:37" s="201" customFormat="1" ht="12.75">
      <c r="A447" s="231"/>
      <c r="B447" s="250"/>
      <c r="C447" s="626"/>
      <c r="D447" s="261"/>
      <c r="E447" s="722"/>
      <c r="F447" s="551"/>
      <c r="G447" s="242"/>
      <c r="H447" s="242" t="s">
        <v>410</v>
      </c>
      <c r="I447" s="394"/>
      <c r="J447" s="392"/>
      <c r="K447" s="549"/>
      <c r="L447" s="538"/>
      <c r="M447" s="538">
        <f t="shared" si="371"/>
        <v>0</v>
      </c>
      <c r="N447" s="550"/>
      <c r="O447" s="538"/>
      <c r="P447" s="538">
        <f t="shared" si="372"/>
        <v>0</v>
      </c>
      <c r="Q447" s="549"/>
      <c r="R447" s="538"/>
      <c r="S447" s="538">
        <f t="shared" si="373"/>
        <v>0</v>
      </c>
      <c r="T447" s="550"/>
      <c r="U447" s="538"/>
      <c r="V447" s="538">
        <f t="shared" si="374"/>
        <v>0</v>
      </c>
      <c r="W447" s="549"/>
      <c r="X447" s="538"/>
      <c r="Y447" s="538">
        <f t="shared" si="375"/>
        <v>0</v>
      </c>
      <c r="Z447" s="550"/>
      <c r="AA447" s="538"/>
      <c r="AB447" s="538">
        <f t="shared" si="376"/>
        <v>0</v>
      </c>
      <c r="AC447" s="549"/>
      <c r="AD447" s="538"/>
      <c r="AE447" s="538">
        <f t="shared" si="377"/>
        <v>0</v>
      </c>
      <c r="AF447" s="550"/>
      <c r="AG447" s="538"/>
      <c r="AH447" s="538">
        <f t="shared" si="378"/>
        <v>0</v>
      </c>
      <c r="AI447" s="628">
        <f t="shared" si="379"/>
        <v>0</v>
      </c>
      <c r="AJ447" s="629">
        <f t="shared" si="379"/>
        <v>0</v>
      </c>
      <c r="AK447" s="630">
        <f t="shared" si="379"/>
        <v>0</v>
      </c>
    </row>
    <row r="448" spans="1:37" s="201" customFormat="1" ht="12.75">
      <c r="A448" s="231"/>
      <c r="B448" s="250"/>
      <c r="C448" s="626"/>
      <c r="D448" s="261"/>
      <c r="E448" s="722"/>
      <c r="F448" s="551"/>
      <c r="G448" s="242"/>
      <c r="H448" s="242" t="s">
        <v>481</v>
      </c>
      <c r="I448" s="394"/>
      <c r="J448" s="392"/>
      <c r="K448" s="549"/>
      <c r="L448" s="538"/>
      <c r="M448" s="538">
        <f>K448+L448</f>
        <v>0</v>
      </c>
      <c r="N448" s="550"/>
      <c r="O448" s="538"/>
      <c r="P448" s="726"/>
      <c r="Q448" s="549"/>
      <c r="R448" s="538"/>
      <c r="S448" s="538"/>
      <c r="T448" s="550"/>
      <c r="U448" s="538"/>
      <c r="V448" s="726"/>
      <c r="W448" s="549"/>
      <c r="X448" s="538"/>
      <c r="Y448" s="538"/>
      <c r="Z448" s="550"/>
      <c r="AA448" s="538"/>
      <c r="AB448" s="726"/>
      <c r="AC448" s="549"/>
      <c r="AD448" s="538"/>
      <c r="AE448" s="538"/>
      <c r="AF448" s="550"/>
      <c r="AG448" s="538"/>
      <c r="AH448" s="726"/>
      <c r="AI448" s="628"/>
      <c r="AJ448" s="629"/>
      <c r="AK448" s="630"/>
    </row>
    <row r="449" spans="1:37" s="201" customFormat="1" ht="12.75">
      <c r="A449" s="231"/>
      <c r="B449" s="250"/>
      <c r="C449" s="626"/>
      <c r="D449" s="261"/>
      <c r="E449" s="722"/>
      <c r="F449" s="551"/>
      <c r="G449" s="242"/>
      <c r="H449" s="242" t="s">
        <v>412</v>
      </c>
      <c r="I449" s="394"/>
      <c r="J449" s="392"/>
      <c r="K449" s="549"/>
      <c r="L449" s="538"/>
      <c r="M449" s="538">
        <f>K449+L449</f>
        <v>0</v>
      </c>
      <c r="N449" s="550"/>
      <c r="O449" s="538"/>
      <c r="P449" s="726"/>
      <c r="Q449" s="549"/>
      <c r="R449" s="538"/>
      <c r="S449" s="538"/>
      <c r="T449" s="550"/>
      <c r="U449" s="538"/>
      <c r="V449" s="726"/>
      <c r="W449" s="549"/>
      <c r="X449" s="538"/>
      <c r="Y449" s="538"/>
      <c r="Z449" s="550"/>
      <c r="AA449" s="538"/>
      <c r="AB449" s="726"/>
      <c r="AC449" s="549"/>
      <c r="AD449" s="538"/>
      <c r="AE449" s="538"/>
      <c r="AF449" s="550"/>
      <c r="AG449" s="538"/>
      <c r="AH449" s="726"/>
      <c r="AI449" s="628"/>
      <c r="AJ449" s="629"/>
      <c r="AK449" s="630"/>
    </row>
    <row r="450" spans="1:37" s="201" customFormat="1" ht="12.75">
      <c r="A450" s="231"/>
      <c r="B450" s="250"/>
      <c r="C450" s="626"/>
      <c r="D450" s="261"/>
      <c r="E450" s="722"/>
      <c r="F450" s="551"/>
      <c r="G450" s="242"/>
      <c r="H450" s="242" t="s">
        <v>368</v>
      </c>
      <c r="I450" s="394"/>
      <c r="J450" s="392"/>
      <c r="K450" s="549"/>
      <c r="L450" s="538"/>
      <c r="M450" s="538">
        <f>K450+L450</f>
        <v>0</v>
      </c>
      <c r="N450" s="550"/>
      <c r="O450" s="538"/>
      <c r="P450" s="726"/>
      <c r="Q450" s="549"/>
      <c r="R450" s="538"/>
      <c r="S450" s="538"/>
      <c r="T450" s="550"/>
      <c r="U450" s="538"/>
      <c r="V450" s="726"/>
      <c r="W450" s="549"/>
      <c r="X450" s="538"/>
      <c r="Y450" s="538"/>
      <c r="Z450" s="550"/>
      <c r="AA450" s="538"/>
      <c r="AB450" s="726"/>
      <c r="AC450" s="549"/>
      <c r="AD450" s="538"/>
      <c r="AE450" s="538"/>
      <c r="AF450" s="550"/>
      <c r="AG450" s="538"/>
      <c r="AH450" s="726"/>
      <c r="AI450" s="628"/>
      <c r="AJ450" s="629"/>
      <c r="AK450" s="630"/>
    </row>
    <row r="451" spans="1:37" s="201" customFormat="1" ht="12.75">
      <c r="A451" s="231"/>
      <c r="B451" s="250"/>
      <c r="C451" s="626"/>
      <c r="D451" s="261"/>
      <c r="E451" s="722"/>
      <c r="F451" s="551"/>
      <c r="G451" s="242"/>
      <c r="H451" s="242" t="s">
        <v>482</v>
      </c>
      <c r="I451" s="394"/>
      <c r="J451" s="392"/>
      <c r="K451" s="549"/>
      <c r="L451" s="538"/>
      <c r="M451" s="538">
        <f>K451+L451</f>
        <v>0</v>
      </c>
      <c r="N451" s="550"/>
      <c r="O451" s="538"/>
      <c r="P451" s="726"/>
      <c r="Q451" s="549"/>
      <c r="R451" s="538"/>
      <c r="S451" s="538"/>
      <c r="T451" s="550"/>
      <c r="U451" s="538"/>
      <c r="V451" s="726"/>
      <c r="W451" s="549"/>
      <c r="X451" s="538"/>
      <c r="Y451" s="538"/>
      <c r="Z451" s="550"/>
      <c r="AA451" s="538"/>
      <c r="AB451" s="726"/>
      <c r="AC451" s="549"/>
      <c r="AD451" s="538"/>
      <c r="AE451" s="538"/>
      <c r="AF451" s="550"/>
      <c r="AG451" s="538"/>
      <c r="AH451" s="726"/>
      <c r="AI451" s="628"/>
      <c r="AJ451" s="629"/>
      <c r="AK451" s="630"/>
    </row>
    <row r="452" spans="1:37" s="201" customFormat="1" ht="12.75">
      <c r="A452" s="231"/>
      <c r="B452" s="250"/>
      <c r="C452" s="626"/>
      <c r="D452" s="261"/>
      <c r="E452" s="722"/>
      <c r="F452" s="551"/>
      <c r="G452" s="242"/>
      <c r="H452" s="242" t="s">
        <v>413</v>
      </c>
      <c r="I452" s="394"/>
      <c r="J452" s="392"/>
      <c r="K452" s="549"/>
      <c r="L452" s="538"/>
      <c r="M452" s="538">
        <f>K452+L452</f>
        <v>0</v>
      </c>
      <c r="N452" s="550"/>
      <c r="O452" s="538"/>
      <c r="P452" s="726"/>
      <c r="Q452" s="549"/>
      <c r="R452" s="538"/>
      <c r="S452" s="538"/>
      <c r="T452" s="550"/>
      <c r="U452" s="538"/>
      <c r="V452" s="726"/>
      <c r="W452" s="549"/>
      <c r="X452" s="538"/>
      <c r="Y452" s="538"/>
      <c r="Z452" s="550"/>
      <c r="AA452" s="538"/>
      <c r="AB452" s="726"/>
      <c r="AC452" s="549"/>
      <c r="AD452" s="538"/>
      <c r="AE452" s="538"/>
      <c r="AF452" s="550"/>
      <c r="AG452" s="538"/>
      <c r="AH452" s="726"/>
      <c r="AI452" s="628"/>
      <c r="AJ452" s="629"/>
      <c r="AK452" s="630"/>
    </row>
    <row r="453" spans="1:37" s="201" customFormat="1" ht="12.75">
      <c r="A453" s="231"/>
      <c r="B453" s="250"/>
      <c r="C453" s="626"/>
      <c r="D453" s="261"/>
      <c r="E453" s="722"/>
      <c r="F453" s="323"/>
      <c r="G453" s="242" t="s">
        <v>18</v>
      </c>
      <c r="H453" s="277" t="s">
        <v>483</v>
      </c>
      <c r="I453" s="242"/>
      <c r="J453" s="243"/>
      <c r="K453" s="628">
        <f aca="true" t="shared" si="380" ref="K453:AK453">SUM(K454:K456)</f>
        <v>0</v>
      </c>
      <c r="L453" s="629">
        <f t="shared" si="380"/>
        <v>0</v>
      </c>
      <c r="M453" s="629">
        <f t="shared" si="380"/>
        <v>0</v>
      </c>
      <c r="N453" s="629">
        <f t="shared" si="380"/>
        <v>0</v>
      </c>
      <c r="O453" s="629">
        <f t="shared" si="380"/>
        <v>0</v>
      </c>
      <c r="P453" s="630">
        <f t="shared" si="380"/>
        <v>0</v>
      </c>
      <c r="Q453" s="628">
        <f t="shared" si="380"/>
        <v>0</v>
      </c>
      <c r="R453" s="629">
        <f t="shared" si="380"/>
        <v>0</v>
      </c>
      <c r="S453" s="629">
        <f t="shared" si="380"/>
        <v>0</v>
      </c>
      <c r="T453" s="629">
        <f t="shared" si="380"/>
        <v>0</v>
      </c>
      <c r="U453" s="629">
        <f t="shared" si="380"/>
        <v>0</v>
      </c>
      <c r="V453" s="630">
        <f t="shared" si="380"/>
        <v>0</v>
      </c>
      <c r="W453" s="628">
        <f t="shared" si="380"/>
        <v>0</v>
      </c>
      <c r="X453" s="629">
        <f t="shared" si="380"/>
        <v>0</v>
      </c>
      <c r="Y453" s="629">
        <f t="shared" si="380"/>
        <v>0</v>
      </c>
      <c r="Z453" s="629">
        <f t="shared" si="380"/>
        <v>0</v>
      </c>
      <c r="AA453" s="629">
        <f t="shared" si="380"/>
        <v>0</v>
      </c>
      <c r="AB453" s="630">
        <f t="shared" si="380"/>
        <v>0</v>
      </c>
      <c r="AC453" s="628">
        <f t="shared" si="380"/>
        <v>0</v>
      </c>
      <c r="AD453" s="629">
        <f t="shared" si="380"/>
        <v>0</v>
      </c>
      <c r="AE453" s="629">
        <f t="shared" si="380"/>
        <v>0</v>
      </c>
      <c r="AF453" s="629">
        <f t="shared" si="380"/>
        <v>0</v>
      </c>
      <c r="AG453" s="629">
        <f t="shared" si="380"/>
        <v>0</v>
      </c>
      <c r="AH453" s="630">
        <f t="shared" si="380"/>
        <v>0</v>
      </c>
      <c r="AI453" s="628">
        <f t="shared" si="380"/>
        <v>0</v>
      </c>
      <c r="AJ453" s="629">
        <f t="shared" si="380"/>
        <v>0</v>
      </c>
      <c r="AK453" s="630">
        <f t="shared" si="380"/>
        <v>0</v>
      </c>
    </row>
    <row r="454" spans="1:37" s="201" customFormat="1" ht="12.75">
      <c r="A454" s="231"/>
      <c r="B454" s="250"/>
      <c r="C454" s="626"/>
      <c r="D454" s="261"/>
      <c r="E454" s="722"/>
      <c r="F454" s="551"/>
      <c r="G454" s="242"/>
      <c r="H454" s="242" t="s">
        <v>349</v>
      </c>
      <c r="I454" s="394"/>
      <c r="J454" s="392"/>
      <c r="K454" s="549"/>
      <c r="L454" s="538"/>
      <c r="M454" s="538">
        <f>+K454+L454</f>
        <v>0</v>
      </c>
      <c r="N454" s="550"/>
      <c r="O454" s="538"/>
      <c r="P454" s="538">
        <f>+N454+O454</f>
        <v>0</v>
      </c>
      <c r="Q454" s="549"/>
      <c r="R454" s="538"/>
      <c r="S454" s="538">
        <f>+Q454+R454</f>
        <v>0</v>
      </c>
      <c r="T454" s="550"/>
      <c r="U454" s="538"/>
      <c r="V454" s="538">
        <f>+T454+U454</f>
        <v>0</v>
      </c>
      <c r="W454" s="549"/>
      <c r="X454" s="538"/>
      <c r="Y454" s="538">
        <f>+W454+X454</f>
        <v>0</v>
      </c>
      <c r="Z454" s="550"/>
      <c r="AA454" s="538"/>
      <c r="AB454" s="538">
        <f>+Z454+AA454</f>
        <v>0</v>
      </c>
      <c r="AC454" s="549"/>
      <c r="AD454" s="538"/>
      <c r="AE454" s="538">
        <f>+AC454+AD454</f>
        <v>0</v>
      </c>
      <c r="AF454" s="550"/>
      <c r="AG454" s="538"/>
      <c r="AH454" s="538">
        <f>+AF454+AG454</f>
        <v>0</v>
      </c>
      <c r="AI454" s="628">
        <f aca="true" t="shared" si="381" ref="AI454:AK456">K454+N454+Q454+T454+W454+Z454+AC454+AF454</f>
        <v>0</v>
      </c>
      <c r="AJ454" s="629">
        <f t="shared" si="381"/>
        <v>0</v>
      </c>
      <c r="AK454" s="630">
        <f t="shared" si="381"/>
        <v>0</v>
      </c>
    </row>
    <row r="455" spans="1:37" s="201" customFormat="1" ht="12.75">
      <c r="A455" s="254"/>
      <c r="B455" s="513"/>
      <c r="C455" s="652"/>
      <c r="D455" s="287"/>
      <c r="E455" s="832"/>
      <c r="F455" s="544"/>
      <c r="G455" s="242"/>
      <c r="H455" s="242" t="s">
        <v>349</v>
      </c>
      <c r="I455" s="394"/>
      <c r="J455" s="392"/>
      <c r="K455" s="549"/>
      <c r="L455" s="538"/>
      <c r="M455" s="538">
        <f>+K455+L455</f>
        <v>0</v>
      </c>
      <c r="N455" s="550"/>
      <c r="O455" s="538"/>
      <c r="P455" s="538">
        <f>+N455+O455</f>
        <v>0</v>
      </c>
      <c r="Q455" s="549"/>
      <c r="R455" s="538"/>
      <c r="S455" s="538">
        <f>+Q455+R455</f>
        <v>0</v>
      </c>
      <c r="T455" s="550"/>
      <c r="U455" s="538"/>
      <c r="V455" s="538">
        <f>+T455+U455</f>
        <v>0</v>
      </c>
      <c r="W455" s="549"/>
      <c r="X455" s="538"/>
      <c r="Y455" s="538">
        <f>+W455+X455</f>
        <v>0</v>
      </c>
      <c r="Z455" s="550"/>
      <c r="AA455" s="538"/>
      <c r="AB455" s="538">
        <f>+Z455+AA455</f>
        <v>0</v>
      </c>
      <c r="AC455" s="549"/>
      <c r="AD455" s="538"/>
      <c r="AE455" s="538">
        <f>+AC455+AD455</f>
        <v>0</v>
      </c>
      <c r="AF455" s="550"/>
      <c r="AG455" s="538"/>
      <c r="AH455" s="538">
        <f>+AF455+AG455</f>
        <v>0</v>
      </c>
      <c r="AI455" s="628">
        <f t="shared" si="381"/>
        <v>0</v>
      </c>
      <c r="AJ455" s="629">
        <f t="shared" si="381"/>
        <v>0</v>
      </c>
      <c r="AK455" s="630">
        <f t="shared" si="381"/>
        <v>0</v>
      </c>
    </row>
    <row r="456" spans="1:37" s="201" customFormat="1" ht="12.75">
      <c r="A456" s="231"/>
      <c r="B456" s="250"/>
      <c r="C456" s="626"/>
      <c r="D456" s="261"/>
      <c r="E456" s="722"/>
      <c r="F456" s="625"/>
      <c r="G456" s="256"/>
      <c r="H456" s="256" t="s">
        <v>349</v>
      </c>
      <c r="I456" s="394"/>
      <c r="J456" s="392"/>
      <c r="K456" s="549"/>
      <c r="L456" s="538"/>
      <c r="M456" s="538">
        <f>+K456+L456</f>
        <v>0</v>
      </c>
      <c r="N456" s="550"/>
      <c r="O456" s="538"/>
      <c r="P456" s="538">
        <f>+N456+O456</f>
        <v>0</v>
      </c>
      <c r="Q456" s="549"/>
      <c r="R456" s="538"/>
      <c r="S456" s="538">
        <f>+Q456+R456</f>
        <v>0</v>
      </c>
      <c r="T456" s="550"/>
      <c r="U456" s="538"/>
      <c r="V456" s="538">
        <f>+T456+U456</f>
        <v>0</v>
      </c>
      <c r="W456" s="549"/>
      <c r="X456" s="538"/>
      <c r="Y456" s="538">
        <f>+W456+X456</f>
        <v>0</v>
      </c>
      <c r="Z456" s="550"/>
      <c r="AA456" s="538"/>
      <c r="AB456" s="538">
        <f>+Z456+AA456</f>
        <v>0</v>
      </c>
      <c r="AC456" s="549"/>
      <c r="AD456" s="538"/>
      <c r="AE456" s="538">
        <f>+AC456+AD456</f>
        <v>0</v>
      </c>
      <c r="AF456" s="550"/>
      <c r="AG456" s="538"/>
      <c r="AH456" s="538">
        <f>+AF456+AG456</f>
        <v>0</v>
      </c>
      <c r="AI456" s="628">
        <f t="shared" si="381"/>
        <v>0</v>
      </c>
      <c r="AJ456" s="629">
        <f t="shared" si="381"/>
        <v>0</v>
      </c>
      <c r="AK456" s="630">
        <f t="shared" si="381"/>
        <v>0</v>
      </c>
    </row>
    <row r="457" spans="1:37" s="201" customFormat="1" ht="12.75">
      <c r="A457" s="231"/>
      <c r="B457" s="250"/>
      <c r="C457" s="626"/>
      <c r="D457" s="261"/>
      <c r="E457" s="722"/>
      <c r="F457" s="323"/>
      <c r="G457" s="242" t="s">
        <v>22</v>
      </c>
      <c r="H457" s="277" t="s">
        <v>484</v>
      </c>
      <c r="I457" s="242"/>
      <c r="J457" s="243"/>
      <c r="K457" s="643">
        <f aca="true" t="shared" si="382" ref="K457:AK457">SUM(K458:K460)</f>
        <v>0</v>
      </c>
      <c r="L457" s="644">
        <f t="shared" si="382"/>
        <v>0</v>
      </c>
      <c r="M457" s="644">
        <f t="shared" si="382"/>
        <v>0</v>
      </c>
      <c r="N457" s="644">
        <f t="shared" si="382"/>
        <v>0</v>
      </c>
      <c r="O457" s="644">
        <f t="shared" si="382"/>
        <v>0</v>
      </c>
      <c r="P457" s="645">
        <f t="shared" si="382"/>
        <v>0</v>
      </c>
      <c r="Q457" s="643">
        <f t="shared" si="382"/>
        <v>0</v>
      </c>
      <c r="R457" s="644">
        <f t="shared" si="382"/>
        <v>0</v>
      </c>
      <c r="S457" s="644">
        <f t="shared" si="382"/>
        <v>0</v>
      </c>
      <c r="T457" s="644">
        <f t="shared" si="382"/>
        <v>0</v>
      </c>
      <c r="U457" s="644">
        <f t="shared" si="382"/>
        <v>0</v>
      </c>
      <c r="V457" s="645">
        <f t="shared" si="382"/>
        <v>0</v>
      </c>
      <c r="W457" s="643">
        <f t="shared" si="382"/>
        <v>0</v>
      </c>
      <c r="X457" s="644">
        <f t="shared" si="382"/>
        <v>0</v>
      </c>
      <c r="Y457" s="644">
        <f t="shared" si="382"/>
        <v>0</v>
      </c>
      <c r="Z457" s="644">
        <f t="shared" si="382"/>
        <v>0</v>
      </c>
      <c r="AA457" s="644">
        <f t="shared" si="382"/>
        <v>0</v>
      </c>
      <c r="AB457" s="645">
        <f t="shared" si="382"/>
        <v>0</v>
      </c>
      <c r="AC457" s="643">
        <f t="shared" si="382"/>
        <v>0</v>
      </c>
      <c r="AD457" s="644">
        <f t="shared" si="382"/>
        <v>0</v>
      </c>
      <c r="AE457" s="644">
        <f t="shared" si="382"/>
        <v>0</v>
      </c>
      <c r="AF457" s="644">
        <f t="shared" si="382"/>
        <v>0</v>
      </c>
      <c r="AG457" s="644">
        <f t="shared" si="382"/>
        <v>0</v>
      </c>
      <c r="AH457" s="645">
        <f t="shared" si="382"/>
        <v>0</v>
      </c>
      <c r="AI457" s="643">
        <f t="shared" si="382"/>
        <v>0</v>
      </c>
      <c r="AJ457" s="644">
        <f t="shared" si="382"/>
        <v>0</v>
      </c>
      <c r="AK457" s="645">
        <f t="shared" si="382"/>
        <v>0</v>
      </c>
    </row>
    <row r="458" spans="1:37" s="201" customFormat="1" ht="12.75">
      <c r="A458" s="231"/>
      <c r="B458" s="250"/>
      <c r="C458" s="626"/>
      <c r="D458" s="261"/>
      <c r="E458" s="722"/>
      <c r="F458" s="551"/>
      <c r="G458" s="242"/>
      <c r="H458" s="242" t="s">
        <v>356</v>
      </c>
      <c r="I458" s="394"/>
      <c r="J458" s="392"/>
      <c r="K458" s="549"/>
      <c r="L458" s="538"/>
      <c r="M458" s="538">
        <f>+K458+L458</f>
        <v>0</v>
      </c>
      <c r="N458" s="550"/>
      <c r="O458" s="538"/>
      <c r="P458" s="538">
        <f>+N458+O458</f>
        <v>0</v>
      </c>
      <c r="Q458" s="549"/>
      <c r="R458" s="538"/>
      <c r="S458" s="538">
        <f>+Q458+R458</f>
        <v>0</v>
      </c>
      <c r="T458" s="550"/>
      <c r="U458" s="538"/>
      <c r="V458" s="538">
        <f>+T458+U458</f>
        <v>0</v>
      </c>
      <c r="W458" s="549"/>
      <c r="X458" s="538"/>
      <c r="Y458" s="538">
        <f>+W458+X458</f>
        <v>0</v>
      </c>
      <c r="Z458" s="550"/>
      <c r="AA458" s="538"/>
      <c r="AB458" s="538">
        <f>+Z458+AA458</f>
        <v>0</v>
      </c>
      <c r="AC458" s="549"/>
      <c r="AD458" s="538"/>
      <c r="AE458" s="538">
        <f>+AC458+AD458</f>
        <v>0</v>
      </c>
      <c r="AF458" s="550"/>
      <c r="AG458" s="538"/>
      <c r="AH458" s="538">
        <f>+AF458+AG458</f>
        <v>0</v>
      </c>
      <c r="AI458" s="628">
        <f aca="true" t="shared" si="383" ref="AI458:AK460">K458+N458+Q458+T458+W458+Z458+AC458+AF458</f>
        <v>0</v>
      </c>
      <c r="AJ458" s="629">
        <f t="shared" si="383"/>
        <v>0</v>
      </c>
      <c r="AK458" s="630">
        <f t="shared" si="383"/>
        <v>0</v>
      </c>
    </row>
    <row r="459" spans="1:37" s="201" customFormat="1" ht="12.75">
      <c r="A459" s="231"/>
      <c r="B459" s="250"/>
      <c r="C459" s="626"/>
      <c r="D459" s="261"/>
      <c r="E459" s="722"/>
      <c r="F459" s="551"/>
      <c r="G459" s="242"/>
      <c r="H459" s="242" t="s">
        <v>349</v>
      </c>
      <c r="I459" s="394"/>
      <c r="J459" s="392"/>
      <c r="K459" s="549"/>
      <c r="L459" s="538"/>
      <c r="M459" s="538">
        <f>+K459+L459</f>
        <v>0</v>
      </c>
      <c r="N459" s="550"/>
      <c r="O459" s="538"/>
      <c r="P459" s="538">
        <f>+N459+O459</f>
        <v>0</v>
      </c>
      <c r="Q459" s="549"/>
      <c r="R459" s="538"/>
      <c r="S459" s="538">
        <f>+Q459+R459</f>
        <v>0</v>
      </c>
      <c r="T459" s="550"/>
      <c r="U459" s="538"/>
      <c r="V459" s="538">
        <f>+T459+U459</f>
        <v>0</v>
      </c>
      <c r="W459" s="549"/>
      <c r="X459" s="538"/>
      <c r="Y459" s="538">
        <f>+W459+X459</f>
        <v>0</v>
      </c>
      <c r="Z459" s="550"/>
      <c r="AA459" s="538"/>
      <c r="AB459" s="538">
        <f>+Z459+AA459</f>
        <v>0</v>
      </c>
      <c r="AC459" s="549"/>
      <c r="AD459" s="538"/>
      <c r="AE459" s="538">
        <f>+AC459+AD459</f>
        <v>0</v>
      </c>
      <c r="AF459" s="550"/>
      <c r="AG459" s="538"/>
      <c r="AH459" s="538">
        <f>+AF459+AG459</f>
        <v>0</v>
      </c>
      <c r="AI459" s="628">
        <f t="shared" si="383"/>
        <v>0</v>
      </c>
      <c r="AJ459" s="629">
        <f t="shared" si="383"/>
        <v>0</v>
      </c>
      <c r="AK459" s="630">
        <f t="shared" si="383"/>
        <v>0</v>
      </c>
    </row>
    <row r="460" spans="1:37" s="201" customFormat="1" ht="12.75">
      <c r="A460" s="231"/>
      <c r="B460" s="250"/>
      <c r="C460" s="626"/>
      <c r="D460" s="261"/>
      <c r="E460" s="722"/>
      <c r="F460" s="842"/>
      <c r="G460" s="242"/>
      <c r="H460" s="242" t="s">
        <v>349</v>
      </c>
      <c r="I460" s="242"/>
      <c r="J460" s="243"/>
      <c r="K460" s="549"/>
      <c r="L460" s="538"/>
      <c r="M460" s="538">
        <f>+K460+L460</f>
        <v>0</v>
      </c>
      <c r="N460" s="550"/>
      <c r="O460" s="538"/>
      <c r="P460" s="538">
        <f>+N460+O460</f>
        <v>0</v>
      </c>
      <c r="Q460" s="549"/>
      <c r="R460" s="538"/>
      <c r="S460" s="538">
        <f>+Q460+R460</f>
        <v>0</v>
      </c>
      <c r="T460" s="550"/>
      <c r="U460" s="538"/>
      <c r="V460" s="538">
        <f>+T460+U460</f>
        <v>0</v>
      </c>
      <c r="W460" s="549"/>
      <c r="X460" s="538"/>
      <c r="Y460" s="538">
        <f>+W460+X460</f>
        <v>0</v>
      </c>
      <c r="Z460" s="550"/>
      <c r="AA460" s="538"/>
      <c r="AB460" s="538">
        <f>+Z460+AA460</f>
        <v>0</v>
      </c>
      <c r="AC460" s="549"/>
      <c r="AD460" s="538"/>
      <c r="AE460" s="538">
        <f>+AC460+AD460</f>
        <v>0</v>
      </c>
      <c r="AF460" s="550"/>
      <c r="AG460" s="538"/>
      <c r="AH460" s="538">
        <f>+AF460+AG460</f>
        <v>0</v>
      </c>
      <c r="AI460" s="628">
        <f t="shared" si="383"/>
        <v>0</v>
      </c>
      <c r="AJ460" s="629">
        <f t="shared" si="383"/>
        <v>0</v>
      </c>
      <c r="AK460" s="630">
        <f t="shared" si="383"/>
        <v>0</v>
      </c>
    </row>
    <row r="461" spans="1:37" s="201" customFormat="1" ht="13.5" thickBot="1">
      <c r="A461" s="338"/>
      <c r="B461" s="613"/>
      <c r="C461" s="843"/>
      <c r="D461" s="363"/>
      <c r="E461" s="844"/>
      <c r="F461" s="845"/>
      <c r="G461" s="340"/>
      <c r="H461" s="340"/>
      <c r="I461" s="340"/>
      <c r="J461" s="345"/>
      <c r="K461" s="846"/>
      <c r="L461" s="847"/>
      <c r="M461" s="847"/>
      <c r="N461" s="848"/>
      <c r="O461" s="847"/>
      <c r="P461" s="849"/>
      <c r="Q461" s="846"/>
      <c r="R461" s="847"/>
      <c r="S461" s="847"/>
      <c r="T461" s="848"/>
      <c r="U461" s="847"/>
      <c r="V461" s="849"/>
      <c r="W461" s="846"/>
      <c r="X461" s="847"/>
      <c r="Y461" s="847"/>
      <c r="Z461" s="848"/>
      <c r="AA461" s="847"/>
      <c r="AB461" s="849"/>
      <c r="AC461" s="846"/>
      <c r="AD461" s="847"/>
      <c r="AE461" s="847"/>
      <c r="AF461" s="848"/>
      <c r="AG461" s="847"/>
      <c r="AH461" s="850"/>
      <c r="AI461" s="851"/>
      <c r="AJ461" s="852"/>
      <c r="AK461" s="853"/>
    </row>
    <row r="462" spans="1:37" s="201" customFormat="1" ht="12.75">
      <c r="A462" s="231"/>
      <c r="C462" s="261"/>
      <c r="D462" s="261"/>
      <c r="E462" s="722"/>
      <c r="G462" s="204"/>
      <c r="H462" s="204"/>
      <c r="I462" s="204"/>
      <c r="J462" s="235"/>
      <c r="K462" s="818"/>
      <c r="L462" s="819"/>
      <c r="M462" s="819"/>
      <c r="N462" s="820"/>
      <c r="O462" s="819"/>
      <c r="P462" s="826"/>
      <c r="Q462" s="818"/>
      <c r="R462" s="819"/>
      <c r="S462" s="819"/>
      <c r="T462" s="820"/>
      <c r="U462" s="819"/>
      <c r="V462" s="826"/>
      <c r="W462" s="818"/>
      <c r="X462" s="819"/>
      <c r="Y462" s="819"/>
      <c r="Z462" s="820"/>
      <c r="AA462" s="819"/>
      <c r="AB462" s="826"/>
      <c r="AC462" s="818"/>
      <c r="AD462" s="819"/>
      <c r="AE462" s="819"/>
      <c r="AF462" s="820"/>
      <c r="AG462" s="819"/>
      <c r="AH462" s="826"/>
      <c r="AI462" s="818"/>
      <c r="AJ462" s="819"/>
      <c r="AK462" s="826"/>
    </row>
    <row r="463" spans="1:37" s="201" customFormat="1" ht="12.75">
      <c r="A463" s="231"/>
      <c r="B463" s="250" t="s">
        <v>485</v>
      </c>
      <c r="C463" s="617" t="s">
        <v>486</v>
      </c>
      <c r="D463" s="521"/>
      <c r="E463" s="525"/>
      <c r="F463" s="854" t="s">
        <v>5</v>
      </c>
      <c r="G463" s="688" t="s">
        <v>487</v>
      </c>
      <c r="H463" s="688"/>
      <c r="I463" s="250"/>
      <c r="J463" s="627"/>
      <c r="K463" s="834"/>
      <c r="L463" s="835"/>
      <c r="M463" s="835"/>
      <c r="N463" s="835"/>
      <c r="O463" s="835"/>
      <c r="P463" s="837"/>
      <c r="Q463" s="834"/>
      <c r="R463" s="835"/>
      <c r="S463" s="835"/>
      <c r="T463" s="835"/>
      <c r="U463" s="835"/>
      <c r="V463" s="837"/>
      <c r="W463" s="834"/>
      <c r="X463" s="835"/>
      <c r="Y463" s="835"/>
      <c r="Z463" s="835"/>
      <c r="AA463" s="835"/>
      <c r="AB463" s="837"/>
      <c r="AC463" s="834"/>
      <c r="AD463" s="835"/>
      <c r="AE463" s="835"/>
      <c r="AF463" s="835"/>
      <c r="AG463" s="835"/>
      <c r="AH463" s="837"/>
      <c r="AI463" s="834"/>
      <c r="AJ463" s="835"/>
      <c r="AK463" s="837"/>
    </row>
    <row r="464" spans="1:37" s="201" customFormat="1" ht="12.75">
      <c r="A464" s="231"/>
      <c r="B464" s="250"/>
      <c r="C464" s="617" t="s">
        <v>488</v>
      </c>
      <c r="D464" s="521"/>
      <c r="E464" s="525"/>
      <c r="F464" s="855"/>
      <c r="G464" s="693" t="s">
        <v>489</v>
      </c>
      <c r="H464" s="693"/>
      <c r="I464" s="513"/>
      <c r="J464" s="432"/>
      <c r="K464" s="830">
        <f>SUM(K465,K466,K469,K471,K475,K481,K485)</f>
        <v>4565</v>
      </c>
      <c r="L464" s="830">
        <f aca="true" t="shared" si="384" ref="L464:AK464">SUM(L465,L466,L469,L471,L475,L481,L485)</f>
        <v>7935</v>
      </c>
      <c r="M464" s="830">
        <f t="shared" si="384"/>
        <v>8625</v>
      </c>
      <c r="N464" s="830">
        <f t="shared" si="384"/>
        <v>0</v>
      </c>
      <c r="O464" s="830">
        <f t="shared" si="384"/>
        <v>0</v>
      </c>
      <c r="P464" s="830">
        <f t="shared" si="384"/>
        <v>0</v>
      </c>
      <c r="Q464" s="830">
        <f t="shared" si="384"/>
        <v>4565</v>
      </c>
      <c r="R464" s="830">
        <f t="shared" si="384"/>
        <v>7935</v>
      </c>
      <c r="S464" s="830">
        <f t="shared" si="384"/>
        <v>8625</v>
      </c>
      <c r="T464" s="830">
        <f t="shared" si="384"/>
        <v>0</v>
      </c>
      <c r="U464" s="830">
        <f t="shared" si="384"/>
        <v>0</v>
      </c>
      <c r="V464" s="830">
        <f t="shared" si="384"/>
        <v>0</v>
      </c>
      <c r="W464" s="830">
        <f t="shared" si="384"/>
        <v>4565</v>
      </c>
      <c r="X464" s="830">
        <f t="shared" si="384"/>
        <v>7935</v>
      </c>
      <c r="Y464" s="830">
        <f t="shared" si="384"/>
        <v>8625</v>
      </c>
      <c r="Z464" s="830">
        <f t="shared" si="384"/>
        <v>0</v>
      </c>
      <c r="AA464" s="830">
        <f t="shared" si="384"/>
        <v>0</v>
      </c>
      <c r="AB464" s="830">
        <f t="shared" si="384"/>
        <v>0</v>
      </c>
      <c r="AC464" s="830">
        <f t="shared" si="384"/>
        <v>4565</v>
      </c>
      <c r="AD464" s="830">
        <f t="shared" si="384"/>
        <v>7935</v>
      </c>
      <c r="AE464" s="830">
        <f t="shared" si="384"/>
        <v>8625</v>
      </c>
      <c r="AF464" s="830">
        <f t="shared" si="384"/>
        <v>0</v>
      </c>
      <c r="AG464" s="830">
        <f t="shared" si="384"/>
        <v>0</v>
      </c>
      <c r="AH464" s="830">
        <f t="shared" si="384"/>
        <v>0</v>
      </c>
      <c r="AI464" s="830">
        <f t="shared" si="384"/>
        <v>18260</v>
      </c>
      <c r="AJ464" s="830">
        <f t="shared" si="384"/>
        <v>31740</v>
      </c>
      <c r="AK464" s="830">
        <f t="shared" si="384"/>
        <v>50000</v>
      </c>
    </row>
    <row r="465" spans="1:37" s="201" customFormat="1" ht="12.75">
      <c r="A465" s="231"/>
      <c r="B465" s="250"/>
      <c r="C465" s="617"/>
      <c r="D465" s="521"/>
      <c r="E465" s="525"/>
      <c r="F465" s="854"/>
      <c r="G465" s="199" t="s">
        <v>14</v>
      </c>
      <c r="H465" s="199" t="s">
        <v>477</v>
      </c>
      <c r="J465" s="235"/>
      <c r="K465" s="856">
        <v>3000</v>
      </c>
      <c r="L465" s="857">
        <v>4500</v>
      </c>
      <c r="M465" s="857">
        <f aca="true" t="shared" si="385" ref="M465:M471">+K465+L465</f>
        <v>7500</v>
      </c>
      <c r="N465" s="856"/>
      <c r="O465" s="857"/>
      <c r="P465" s="857">
        <f aca="true" t="shared" si="386" ref="P465:P475">+N465+O465</f>
        <v>0</v>
      </c>
      <c r="Q465" s="856">
        <v>3000</v>
      </c>
      <c r="R465" s="857">
        <v>4500</v>
      </c>
      <c r="S465" s="857">
        <f>+Q465+R465</f>
        <v>7500</v>
      </c>
      <c r="T465" s="858"/>
      <c r="U465" s="857"/>
      <c r="V465" s="859">
        <f>+T465+U465</f>
        <v>0</v>
      </c>
      <c r="W465" s="856">
        <v>3000</v>
      </c>
      <c r="X465" s="857">
        <v>4500</v>
      </c>
      <c r="Y465" s="860">
        <f>+W465+X465</f>
        <v>7500</v>
      </c>
      <c r="Z465" s="858"/>
      <c r="AA465" s="857"/>
      <c r="AB465" s="857">
        <f>+Z465+AA465</f>
        <v>0</v>
      </c>
      <c r="AC465" s="856">
        <v>3000</v>
      </c>
      <c r="AD465" s="857">
        <v>4500</v>
      </c>
      <c r="AE465" s="857">
        <f>+AC465+AD465</f>
        <v>7500</v>
      </c>
      <c r="AF465" s="858"/>
      <c r="AG465" s="857"/>
      <c r="AH465" s="857">
        <f>+AF465+AG465</f>
        <v>0</v>
      </c>
      <c r="AI465" s="861">
        <f aca="true" t="shared" si="387" ref="AI465:AK480">+K465+N465+Q465+W465+AC465</f>
        <v>12000</v>
      </c>
      <c r="AJ465" s="862">
        <f t="shared" si="387"/>
        <v>18000</v>
      </c>
      <c r="AK465" s="863">
        <f t="shared" si="387"/>
        <v>30000</v>
      </c>
    </row>
    <row r="466" spans="1:37" s="201" customFormat="1" ht="12.75">
      <c r="A466" s="254"/>
      <c r="B466" s="250"/>
      <c r="C466" s="617"/>
      <c r="D466" s="521"/>
      <c r="E466" s="525"/>
      <c r="F466" s="864"/>
      <c r="G466" s="241" t="s">
        <v>15</v>
      </c>
      <c r="H466" s="241" t="s">
        <v>478</v>
      </c>
      <c r="I466" s="242"/>
      <c r="J466" s="243"/>
      <c r="K466" s="861">
        <f>SUM(K467:K468)</f>
        <v>90</v>
      </c>
      <c r="L466" s="862">
        <f>SUM(L467:L468)</f>
        <v>160</v>
      </c>
      <c r="M466" s="862">
        <f t="shared" si="385"/>
        <v>250</v>
      </c>
      <c r="N466" s="865">
        <f>SUM(N467:N468)</f>
        <v>0</v>
      </c>
      <c r="O466" s="862">
        <f>SUM(O467:O468)</f>
        <v>0</v>
      </c>
      <c r="P466" s="863">
        <f t="shared" si="386"/>
        <v>0</v>
      </c>
      <c r="Q466" s="861">
        <f>Q467+Q468</f>
        <v>90</v>
      </c>
      <c r="R466" s="862">
        <f>R467+R468</f>
        <v>160</v>
      </c>
      <c r="S466" s="862">
        <f>+Q466+R466</f>
        <v>250</v>
      </c>
      <c r="T466" s="865">
        <f>SUM(T467:T468)</f>
        <v>0</v>
      </c>
      <c r="U466" s="862">
        <f>SUM(U467:U468)</f>
        <v>0</v>
      </c>
      <c r="V466" s="866">
        <f>+T466+U466</f>
        <v>0</v>
      </c>
      <c r="W466" s="862">
        <f>W467+W468</f>
        <v>90</v>
      </c>
      <c r="X466" s="862">
        <f>X467+X468</f>
        <v>160</v>
      </c>
      <c r="Y466" s="865">
        <f>+W466+X466</f>
        <v>250</v>
      </c>
      <c r="Z466" s="865">
        <f>SUM(Z467:Z468)</f>
        <v>0</v>
      </c>
      <c r="AA466" s="862">
        <f>SUM(AA467:AA468)</f>
        <v>0</v>
      </c>
      <c r="AB466" s="863">
        <f>+Z466+AA466</f>
        <v>0</v>
      </c>
      <c r="AC466" s="861">
        <f>SUM(AC467:AC468)</f>
        <v>90</v>
      </c>
      <c r="AD466" s="862">
        <f>SUM(AD467:AD468)</f>
        <v>160</v>
      </c>
      <c r="AE466" s="862">
        <f>+AC466+AD466</f>
        <v>250</v>
      </c>
      <c r="AF466" s="865">
        <f>SUM(AF467:AF468)</f>
        <v>0</v>
      </c>
      <c r="AG466" s="862">
        <f>SUM(AG467:AG468)</f>
        <v>0</v>
      </c>
      <c r="AH466" s="863">
        <f>+AF466+AG466</f>
        <v>0</v>
      </c>
      <c r="AI466" s="861">
        <f t="shared" si="387"/>
        <v>360</v>
      </c>
      <c r="AJ466" s="862">
        <f t="shared" si="387"/>
        <v>640</v>
      </c>
      <c r="AK466" s="863">
        <f t="shared" si="387"/>
        <v>1000</v>
      </c>
    </row>
    <row r="467" spans="1:37" s="201" customFormat="1" ht="12.75">
      <c r="A467" s="231"/>
      <c r="B467" s="250"/>
      <c r="C467" s="617"/>
      <c r="D467" s="521"/>
      <c r="E467" s="525"/>
      <c r="F467" s="855"/>
      <c r="G467" s="262"/>
      <c r="H467" s="262"/>
      <c r="I467" s="262" t="s">
        <v>490</v>
      </c>
      <c r="J467" s="263"/>
      <c r="K467" s="577">
        <v>30</v>
      </c>
      <c r="L467" s="578">
        <v>60</v>
      </c>
      <c r="M467" s="578">
        <f>K467+L467</f>
        <v>90</v>
      </c>
      <c r="N467" s="579"/>
      <c r="O467" s="578"/>
      <c r="P467" s="580">
        <f>N467+O467</f>
        <v>0</v>
      </c>
      <c r="Q467" s="577">
        <v>30</v>
      </c>
      <c r="R467" s="578">
        <v>60</v>
      </c>
      <c r="S467" s="578">
        <f>Q467+R467</f>
        <v>90</v>
      </c>
      <c r="T467" s="579"/>
      <c r="U467" s="578"/>
      <c r="V467" s="867">
        <f>T467+U467</f>
        <v>0</v>
      </c>
      <c r="W467" s="577">
        <v>30</v>
      </c>
      <c r="X467" s="578">
        <v>60</v>
      </c>
      <c r="Y467" s="579">
        <f>W467+X467</f>
        <v>90</v>
      </c>
      <c r="Z467" s="579"/>
      <c r="AA467" s="578"/>
      <c r="AB467" s="580">
        <f>Z467+AA467</f>
        <v>0</v>
      </c>
      <c r="AC467" s="577">
        <v>30</v>
      </c>
      <c r="AD467" s="578">
        <v>60</v>
      </c>
      <c r="AE467" s="578">
        <f>AC467+AD467</f>
        <v>90</v>
      </c>
      <c r="AF467" s="579"/>
      <c r="AG467" s="578"/>
      <c r="AH467" s="580">
        <f>AF467+AG467</f>
        <v>0</v>
      </c>
      <c r="AI467" s="541">
        <f t="shared" si="387"/>
        <v>120</v>
      </c>
      <c r="AJ467" s="542">
        <f t="shared" si="387"/>
        <v>240</v>
      </c>
      <c r="AK467" s="543">
        <f t="shared" si="387"/>
        <v>360</v>
      </c>
    </row>
    <row r="468" spans="1:37" s="201" customFormat="1" ht="12.75">
      <c r="A468" s="231"/>
      <c r="B468" s="250"/>
      <c r="C468" s="617"/>
      <c r="D468" s="521"/>
      <c r="E468" s="525"/>
      <c r="F468" s="855"/>
      <c r="G468" s="262"/>
      <c r="H468" s="262"/>
      <c r="I468" s="262" t="s">
        <v>491</v>
      </c>
      <c r="J468" s="263"/>
      <c r="K468" s="577">
        <v>60</v>
      </c>
      <c r="L468" s="578">
        <v>100</v>
      </c>
      <c r="M468" s="578">
        <f>K468+L468</f>
        <v>160</v>
      </c>
      <c r="N468" s="579"/>
      <c r="O468" s="578"/>
      <c r="P468" s="580">
        <f>N468+O468</f>
        <v>0</v>
      </c>
      <c r="Q468" s="577">
        <v>60</v>
      </c>
      <c r="R468" s="578">
        <v>100</v>
      </c>
      <c r="S468" s="578">
        <f>Q468+R468</f>
        <v>160</v>
      </c>
      <c r="T468" s="579"/>
      <c r="U468" s="578"/>
      <c r="V468" s="867">
        <f>T468+U468</f>
        <v>0</v>
      </c>
      <c r="W468" s="577">
        <v>60</v>
      </c>
      <c r="X468" s="578">
        <v>100</v>
      </c>
      <c r="Y468" s="579">
        <f>W468+X468</f>
        <v>160</v>
      </c>
      <c r="Z468" s="579"/>
      <c r="AA468" s="578"/>
      <c r="AB468" s="580">
        <f>Z468+AA468</f>
        <v>0</v>
      </c>
      <c r="AC468" s="577">
        <v>60</v>
      </c>
      <c r="AD468" s="578">
        <v>100</v>
      </c>
      <c r="AE468" s="578">
        <f>AC468+AD468</f>
        <v>160</v>
      </c>
      <c r="AF468" s="579"/>
      <c r="AG468" s="578"/>
      <c r="AH468" s="580">
        <f>AF468+AG468</f>
        <v>0</v>
      </c>
      <c r="AI468" s="541">
        <f t="shared" si="387"/>
        <v>240</v>
      </c>
      <c r="AJ468" s="542">
        <f t="shared" si="387"/>
        <v>400</v>
      </c>
      <c r="AK468" s="543">
        <f t="shared" si="387"/>
        <v>640</v>
      </c>
    </row>
    <row r="469" spans="1:37" s="201" customFormat="1" ht="12.75">
      <c r="A469" s="727"/>
      <c r="B469" s="250"/>
      <c r="C469" s="617"/>
      <c r="D469" s="521"/>
      <c r="E469" s="525"/>
      <c r="F469" s="855"/>
      <c r="G469" s="262" t="s">
        <v>16</v>
      </c>
      <c r="H469" s="262" t="s">
        <v>51</v>
      </c>
      <c r="I469" s="256"/>
      <c r="J469" s="263"/>
      <c r="K469" s="868">
        <f>K470</f>
        <v>50</v>
      </c>
      <c r="L469" s="869">
        <f>L470</f>
        <v>75</v>
      </c>
      <c r="M469" s="869">
        <f t="shared" si="385"/>
        <v>125</v>
      </c>
      <c r="N469" s="870">
        <f>N470</f>
        <v>0</v>
      </c>
      <c r="O469" s="869">
        <f>O470</f>
        <v>0</v>
      </c>
      <c r="P469" s="871">
        <f t="shared" si="386"/>
        <v>0</v>
      </c>
      <c r="Q469" s="868">
        <f>Q470</f>
        <v>50</v>
      </c>
      <c r="R469" s="869">
        <f>R470</f>
        <v>75</v>
      </c>
      <c r="S469" s="869">
        <f>+Q469+R469</f>
        <v>125</v>
      </c>
      <c r="T469" s="870">
        <f>T470</f>
        <v>0</v>
      </c>
      <c r="U469" s="869">
        <f>U470</f>
        <v>0</v>
      </c>
      <c r="V469" s="872">
        <f>+T469+U469</f>
        <v>0</v>
      </c>
      <c r="W469" s="862">
        <f>W470</f>
        <v>50</v>
      </c>
      <c r="X469" s="862">
        <f>X470</f>
        <v>75</v>
      </c>
      <c r="Y469" s="870">
        <f>+W469+X469</f>
        <v>125</v>
      </c>
      <c r="Z469" s="870">
        <f>Z470</f>
        <v>0</v>
      </c>
      <c r="AA469" s="869">
        <f>AA470</f>
        <v>0</v>
      </c>
      <c r="AB469" s="871">
        <f>+Z469+AA469</f>
        <v>0</v>
      </c>
      <c r="AC469" s="868">
        <f>AC470</f>
        <v>50</v>
      </c>
      <c r="AD469" s="869">
        <f>AD470</f>
        <v>75</v>
      </c>
      <c r="AE469" s="869">
        <f>+AC469+AD469</f>
        <v>125</v>
      </c>
      <c r="AF469" s="870">
        <f>AF470</f>
        <v>0</v>
      </c>
      <c r="AG469" s="869">
        <f>AG470</f>
        <v>0</v>
      </c>
      <c r="AH469" s="871">
        <f>+AF469+AG469</f>
        <v>0</v>
      </c>
      <c r="AI469" s="861">
        <f t="shared" si="387"/>
        <v>200</v>
      </c>
      <c r="AJ469" s="862">
        <f t="shared" si="387"/>
        <v>300</v>
      </c>
      <c r="AK469" s="863">
        <f t="shared" si="387"/>
        <v>500</v>
      </c>
    </row>
    <row r="470" spans="1:37" s="201" customFormat="1" ht="12.75">
      <c r="A470" s="231"/>
      <c r="B470" s="250"/>
      <c r="C470" s="617"/>
      <c r="D470" s="521"/>
      <c r="E470" s="525"/>
      <c r="F470" s="855"/>
      <c r="G470" s="262"/>
      <c r="H470" s="262"/>
      <c r="I470" s="256" t="s">
        <v>492</v>
      </c>
      <c r="J470" s="263"/>
      <c r="K470" s="577">
        <v>50</v>
      </c>
      <c r="L470" s="578">
        <v>75</v>
      </c>
      <c r="M470" s="578">
        <f>K470+L470</f>
        <v>125</v>
      </c>
      <c r="N470" s="579"/>
      <c r="O470" s="578"/>
      <c r="P470" s="580">
        <f>N470+O470</f>
        <v>0</v>
      </c>
      <c r="Q470" s="577">
        <v>50</v>
      </c>
      <c r="R470" s="578">
        <v>75</v>
      </c>
      <c r="S470" s="578">
        <f>Q470+R470</f>
        <v>125</v>
      </c>
      <c r="T470" s="579"/>
      <c r="U470" s="578"/>
      <c r="V470" s="867">
        <f>T470+U470</f>
        <v>0</v>
      </c>
      <c r="W470" s="538">
        <v>50</v>
      </c>
      <c r="X470" s="538">
        <v>75</v>
      </c>
      <c r="Y470" s="579">
        <f>W470+X470</f>
        <v>125</v>
      </c>
      <c r="Z470" s="579"/>
      <c r="AA470" s="578"/>
      <c r="AB470" s="580">
        <f>Z470+AA470</f>
        <v>0</v>
      </c>
      <c r="AC470" s="577">
        <v>50</v>
      </c>
      <c r="AD470" s="578">
        <v>75</v>
      </c>
      <c r="AE470" s="578">
        <f>AC470+AD470</f>
        <v>125</v>
      </c>
      <c r="AF470" s="579"/>
      <c r="AG470" s="578"/>
      <c r="AH470" s="580">
        <f>AF470+AG470</f>
        <v>0</v>
      </c>
      <c r="AI470" s="541">
        <f t="shared" si="387"/>
        <v>200</v>
      </c>
      <c r="AJ470" s="542">
        <f t="shared" si="387"/>
        <v>300</v>
      </c>
      <c r="AK470" s="543">
        <f t="shared" si="387"/>
        <v>500</v>
      </c>
    </row>
    <row r="471" spans="1:37" s="201" customFormat="1" ht="12.75">
      <c r="A471" s="231"/>
      <c r="B471" s="250"/>
      <c r="C471" s="617"/>
      <c r="D471" s="521"/>
      <c r="E471" s="525"/>
      <c r="F471" s="855"/>
      <c r="G471" s="262" t="s">
        <v>17</v>
      </c>
      <c r="H471" s="262" t="s">
        <v>493</v>
      </c>
      <c r="I471" s="256"/>
      <c r="J471" s="263"/>
      <c r="K471" s="868">
        <f>SUM(K472:K474)</f>
        <v>0</v>
      </c>
      <c r="L471" s="869">
        <f>SUM(L472:L474)</f>
        <v>750</v>
      </c>
      <c r="M471" s="869">
        <f t="shared" si="385"/>
        <v>750</v>
      </c>
      <c r="N471" s="870">
        <f>SUM(N472:N474)</f>
        <v>0</v>
      </c>
      <c r="O471" s="869">
        <f>SUM(O472:O474)</f>
        <v>0</v>
      </c>
      <c r="P471" s="871">
        <f t="shared" si="386"/>
        <v>0</v>
      </c>
      <c r="Q471" s="868">
        <f>SUM(Q472:Q474)</f>
        <v>0</v>
      </c>
      <c r="R471" s="869">
        <f>SUM(R472:R474)</f>
        <v>750</v>
      </c>
      <c r="S471" s="869">
        <f>+Q471+R471</f>
        <v>750</v>
      </c>
      <c r="T471" s="870">
        <f>SUM(T472:T474)</f>
        <v>0</v>
      </c>
      <c r="U471" s="869">
        <f>SUM(U472:U474)</f>
        <v>0</v>
      </c>
      <c r="V471" s="872">
        <f>+T471+U471</f>
        <v>0</v>
      </c>
      <c r="W471" s="862">
        <f>SUM(W472:W474)</f>
        <v>0</v>
      </c>
      <c r="X471" s="862">
        <f>SUM(X472:X474)</f>
        <v>750</v>
      </c>
      <c r="Y471" s="870">
        <f>+W471+X471</f>
        <v>750</v>
      </c>
      <c r="Z471" s="870">
        <f>SUM(Z472:Z474)</f>
        <v>0</v>
      </c>
      <c r="AA471" s="869">
        <f>SUM(AA472:AA474)</f>
        <v>0</v>
      </c>
      <c r="AB471" s="871">
        <f>+Z471+AA471</f>
        <v>0</v>
      </c>
      <c r="AC471" s="868">
        <f>SUM(AC472:AC474)</f>
        <v>0</v>
      </c>
      <c r="AD471" s="869">
        <f>SUM(AD472:AD474)</f>
        <v>750</v>
      </c>
      <c r="AE471" s="869">
        <f>+AC471+AD471</f>
        <v>750</v>
      </c>
      <c r="AF471" s="870">
        <f>SUM(AF472:AF474)</f>
        <v>0</v>
      </c>
      <c r="AG471" s="869">
        <f>SUM(AG472:AG474)</f>
        <v>0</v>
      </c>
      <c r="AH471" s="871">
        <f>+AF471+AG471</f>
        <v>0</v>
      </c>
      <c r="AI471" s="861">
        <f t="shared" si="387"/>
        <v>0</v>
      </c>
      <c r="AJ471" s="862">
        <f t="shared" si="387"/>
        <v>3000</v>
      </c>
      <c r="AK471" s="863">
        <f t="shared" si="387"/>
        <v>3000</v>
      </c>
    </row>
    <row r="472" spans="1:37" s="201" customFormat="1" ht="12.75">
      <c r="A472" s="231"/>
      <c r="B472" s="250"/>
      <c r="C472" s="617"/>
      <c r="D472" s="521"/>
      <c r="E472" s="525"/>
      <c r="F472" s="855"/>
      <c r="G472" s="262"/>
      <c r="H472" s="262"/>
      <c r="I472" s="242" t="s">
        <v>492</v>
      </c>
      <c r="J472" s="263"/>
      <c r="K472" s="577"/>
      <c r="L472" s="578">
        <v>300</v>
      </c>
      <c r="M472" s="578">
        <f>K472+L472</f>
        <v>300</v>
      </c>
      <c r="N472" s="579"/>
      <c r="O472" s="578"/>
      <c r="P472" s="580">
        <f>N472+O472</f>
        <v>0</v>
      </c>
      <c r="Q472" s="577"/>
      <c r="R472" s="578">
        <v>300</v>
      </c>
      <c r="S472" s="578">
        <f>Q472+R472</f>
        <v>300</v>
      </c>
      <c r="T472" s="579"/>
      <c r="U472" s="578"/>
      <c r="V472" s="867">
        <f>T472+U472</f>
        <v>0</v>
      </c>
      <c r="W472" s="480"/>
      <c r="X472" s="578">
        <v>300</v>
      </c>
      <c r="Y472" s="579"/>
      <c r="Z472" s="579"/>
      <c r="AA472" s="578"/>
      <c r="AB472" s="580">
        <f>Z472+AA472</f>
        <v>0</v>
      </c>
      <c r="AC472" s="577"/>
      <c r="AD472" s="578">
        <v>300</v>
      </c>
      <c r="AE472" s="578">
        <f>AC472+AD472</f>
        <v>300</v>
      </c>
      <c r="AF472" s="579"/>
      <c r="AG472" s="578"/>
      <c r="AH472" s="580">
        <f>AF472+AG472</f>
        <v>0</v>
      </c>
      <c r="AI472" s="541">
        <f t="shared" si="387"/>
        <v>0</v>
      </c>
      <c r="AJ472" s="542">
        <f t="shared" si="387"/>
        <v>1200</v>
      </c>
      <c r="AK472" s="543">
        <f t="shared" si="387"/>
        <v>900</v>
      </c>
    </row>
    <row r="473" spans="1:37" s="201" customFormat="1" ht="12.75">
      <c r="A473" s="254"/>
      <c r="B473" s="513"/>
      <c r="C473" s="661"/>
      <c r="D473" s="570"/>
      <c r="E473" s="571"/>
      <c r="F473" s="855"/>
      <c r="G473" s="262"/>
      <c r="H473" s="262"/>
      <c r="I473" s="242" t="s">
        <v>494</v>
      </c>
      <c r="J473" s="263"/>
      <c r="K473" s="577"/>
      <c r="L473" s="578">
        <v>400</v>
      </c>
      <c r="M473" s="578">
        <f>K473+L473</f>
        <v>400</v>
      </c>
      <c r="N473" s="579"/>
      <c r="O473" s="578"/>
      <c r="P473" s="580">
        <f>N473+O473</f>
        <v>0</v>
      </c>
      <c r="Q473" s="577"/>
      <c r="R473" s="578">
        <v>400</v>
      </c>
      <c r="S473" s="578">
        <f>Q473+R473</f>
        <v>400</v>
      </c>
      <c r="T473" s="579"/>
      <c r="U473" s="578"/>
      <c r="V473" s="867">
        <f>T473+U473</f>
        <v>0</v>
      </c>
      <c r="W473" s="480"/>
      <c r="X473" s="578">
        <v>400</v>
      </c>
      <c r="Y473" s="579">
        <f>W473+X473</f>
        <v>400</v>
      </c>
      <c r="Z473" s="579"/>
      <c r="AA473" s="578"/>
      <c r="AB473" s="580">
        <f>Z473+AA473</f>
        <v>0</v>
      </c>
      <c r="AC473" s="577"/>
      <c r="AD473" s="578">
        <v>400</v>
      </c>
      <c r="AE473" s="578">
        <f>AC473+AD473</f>
        <v>400</v>
      </c>
      <c r="AF473" s="579"/>
      <c r="AG473" s="578"/>
      <c r="AH473" s="580">
        <f>AF473+AG473</f>
        <v>0</v>
      </c>
      <c r="AI473" s="541">
        <f t="shared" si="387"/>
        <v>0</v>
      </c>
      <c r="AJ473" s="542">
        <f t="shared" si="387"/>
        <v>1600</v>
      </c>
      <c r="AK473" s="543">
        <f t="shared" si="387"/>
        <v>1600</v>
      </c>
    </row>
    <row r="474" spans="1:37" s="201" customFormat="1" ht="12.75">
      <c r="A474" s="727"/>
      <c r="B474" s="573"/>
      <c r="C474" s="873"/>
      <c r="D474" s="575"/>
      <c r="E474" s="576"/>
      <c r="F474" s="855"/>
      <c r="G474" s="262"/>
      <c r="H474" s="262"/>
      <c r="I474" s="192" t="s">
        <v>495</v>
      </c>
      <c r="J474" s="263"/>
      <c r="K474" s="577"/>
      <c r="L474" s="578">
        <v>50</v>
      </c>
      <c r="M474" s="578">
        <f>K474+L474</f>
        <v>50</v>
      </c>
      <c r="N474" s="579"/>
      <c r="O474" s="578"/>
      <c r="P474" s="580">
        <f>N474+O474</f>
        <v>0</v>
      </c>
      <c r="Q474" s="577"/>
      <c r="R474" s="578">
        <v>50</v>
      </c>
      <c r="S474" s="578">
        <f>Q474+R474</f>
        <v>50</v>
      </c>
      <c r="T474" s="579"/>
      <c r="U474" s="578"/>
      <c r="V474" s="867">
        <f>T474+U474</f>
        <v>0</v>
      </c>
      <c r="W474" s="538"/>
      <c r="X474" s="578">
        <v>50</v>
      </c>
      <c r="Y474" s="579">
        <f>W474+X474</f>
        <v>50</v>
      </c>
      <c r="Z474" s="579"/>
      <c r="AA474" s="578"/>
      <c r="AB474" s="580">
        <f>Z474+AA474</f>
        <v>0</v>
      </c>
      <c r="AC474" s="577"/>
      <c r="AD474" s="578">
        <v>50</v>
      </c>
      <c r="AE474" s="578">
        <f>AC474+AD474</f>
        <v>50</v>
      </c>
      <c r="AF474" s="579"/>
      <c r="AG474" s="578"/>
      <c r="AH474" s="580">
        <f>AF474+AG474</f>
        <v>0</v>
      </c>
      <c r="AI474" s="541">
        <f t="shared" si="387"/>
        <v>0</v>
      </c>
      <c r="AJ474" s="542">
        <f t="shared" si="387"/>
        <v>200</v>
      </c>
      <c r="AK474" s="543">
        <f t="shared" si="387"/>
        <v>200</v>
      </c>
    </row>
    <row r="475" spans="1:37" s="201" customFormat="1" ht="12.75">
      <c r="A475" s="231"/>
      <c r="B475" s="250"/>
      <c r="C475" s="617"/>
      <c r="D475" s="521"/>
      <c r="E475" s="525"/>
      <c r="F475" s="864"/>
      <c r="G475" s="241" t="s">
        <v>18</v>
      </c>
      <c r="H475" s="241" t="s">
        <v>483</v>
      </c>
      <c r="I475" s="242"/>
      <c r="J475" s="243"/>
      <c r="K475" s="861">
        <v>725</v>
      </c>
      <c r="L475" s="862">
        <v>900</v>
      </c>
      <c r="M475" s="862">
        <f>SUM(M476:M480)</f>
        <v>0</v>
      </c>
      <c r="N475" s="865">
        <f>SUM(N476:N480)</f>
        <v>0</v>
      </c>
      <c r="O475" s="862">
        <f>SUM(O476:O480)</f>
        <v>0</v>
      </c>
      <c r="P475" s="863">
        <f t="shared" si="386"/>
        <v>0</v>
      </c>
      <c r="Q475" s="861">
        <v>725</v>
      </c>
      <c r="R475" s="862">
        <v>900</v>
      </c>
      <c r="S475" s="862">
        <f>SUM(S476:S480)</f>
        <v>0</v>
      </c>
      <c r="T475" s="865">
        <f>SUM(T476:T480)</f>
        <v>0</v>
      </c>
      <c r="U475" s="862">
        <f>SUM(U476:U480)</f>
        <v>0</v>
      </c>
      <c r="V475" s="866">
        <f>+T475+U475</f>
        <v>0</v>
      </c>
      <c r="W475" s="862">
        <v>725</v>
      </c>
      <c r="X475" s="862">
        <v>900</v>
      </c>
      <c r="Y475" s="865">
        <f>SUM(Y476:Y480)</f>
        <v>0</v>
      </c>
      <c r="Z475" s="865">
        <f>SUM(Z476:Z480)</f>
        <v>0</v>
      </c>
      <c r="AA475" s="862">
        <f>SUM(AA476:AA480)</f>
        <v>0</v>
      </c>
      <c r="AB475" s="863">
        <f>+Z475+AA475</f>
        <v>0</v>
      </c>
      <c r="AC475" s="861">
        <v>725</v>
      </c>
      <c r="AD475" s="862">
        <v>900</v>
      </c>
      <c r="AE475" s="862">
        <f>SUM(AE476:AE480)</f>
        <v>0</v>
      </c>
      <c r="AF475" s="865">
        <f>SUM(AF476:AF480)</f>
        <v>0</v>
      </c>
      <c r="AG475" s="862">
        <f>SUM(AG476:AG480)</f>
        <v>0</v>
      </c>
      <c r="AH475" s="863">
        <f>+AF475+AG475</f>
        <v>0</v>
      </c>
      <c r="AI475" s="861">
        <f t="shared" si="387"/>
        <v>2900</v>
      </c>
      <c r="AJ475" s="862">
        <f t="shared" si="387"/>
        <v>3600</v>
      </c>
      <c r="AK475" s="863">
        <f>AI475+AJ475</f>
        <v>6500</v>
      </c>
    </row>
    <row r="476" spans="1:37" s="201" customFormat="1" ht="12.75">
      <c r="A476" s="231"/>
      <c r="B476" s="250"/>
      <c r="C476" s="617"/>
      <c r="D476" s="521"/>
      <c r="E476" s="525"/>
      <c r="F476" s="864"/>
      <c r="G476" s="241"/>
      <c r="H476" s="241"/>
      <c r="I476" s="242" t="s">
        <v>496</v>
      </c>
      <c r="J476" s="243"/>
      <c r="K476" s="549"/>
      <c r="L476" s="538"/>
      <c r="M476" s="538">
        <f>K476+L476</f>
        <v>0</v>
      </c>
      <c r="N476" s="550"/>
      <c r="O476" s="538"/>
      <c r="P476" s="540">
        <f>N476+O476</f>
        <v>0</v>
      </c>
      <c r="Q476" s="549"/>
      <c r="R476" s="538"/>
      <c r="S476" s="538">
        <f>Q476+R476</f>
        <v>0</v>
      </c>
      <c r="T476" s="550"/>
      <c r="U476" s="538"/>
      <c r="V476" s="726">
        <f>T476+U476</f>
        <v>0</v>
      </c>
      <c r="W476" s="480"/>
      <c r="X476" s="480"/>
      <c r="Y476" s="550">
        <f>W476+X476</f>
        <v>0</v>
      </c>
      <c r="Z476" s="550"/>
      <c r="AA476" s="538"/>
      <c r="AB476" s="540">
        <f>Z476+AA476</f>
        <v>0</v>
      </c>
      <c r="AC476" s="549"/>
      <c r="AD476" s="538"/>
      <c r="AE476" s="538">
        <f>AC476+AD476</f>
        <v>0</v>
      </c>
      <c r="AF476" s="550"/>
      <c r="AG476" s="538"/>
      <c r="AH476" s="540">
        <f>AF476+AG476</f>
        <v>0</v>
      </c>
      <c r="AI476" s="541">
        <f t="shared" si="387"/>
        <v>0</v>
      </c>
      <c r="AJ476" s="542">
        <f t="shared" si="387"/>
        <v>0</v>
      </c>
      <c r="AK476" s="543">
        <f t="shared" si="387"/>
        <v>0</v>
      </c>
    </row>
    <row r="477" spans="1:37" s="201" customFormat="1" ht="12.75">
      <c r="A477" s="231"/>
      <c r="B477" s="250"/>
      <c r="C477" s="617"/>
      <c r="D477" s="521"/>
      <c r="E477" s="525"/>
      <c r="F477" s="864"/>
      <c r="G477" s="241"/>
      <c r="H477" s="241"/>
      <c r="I477" s="242" t="s">
        <v>497</v>
      </c>
      <c r="J477" s="243"/>
      <c r="K477" s="549"/>
      <c r="L477" s="538"/>
      <c r="M477" s="538">
        <f>K477+L477</f>
        <v>0</v>
      </c>
      <c r="N477" s="550"/>
      <c r="O477" s="538"/>
      <c r="P477" s="540">
        <f>N477+O477</f>
        <v>0</v>
      </c>
      <c r="Q477" s="549"/>
      <c r="R477" s="538"/>
      <c r="S477" s="538">
        <f>Q477+R477</f>
        <v>0</v>
      </c>
      <c r="T477" s="550"/>
      <c r="U477" s="538"/>
      <c r="V477" s="726">
        <f>T477+U477</f>
        <v>0</v>
      </c>
      <c r="W477" s="480"/>
      <c r="X477" s="480"/>
      <c r="Y477" s="550">
        <f>W477+X477</f>
        <v>0</v>
      </c>
      <c r="Z477" s="550"/>
      <c r="AA477" s="538"/>
      <c r="AB477" s="540">
        <f>Z477+AA477</f>
        <v>0</v>
      </c>
      <c r="AC477" s="549"/>
      <c r="AD477" s="538"/>
      <c r="AE477" s="538">
        <f>AC477+AD477</f>
        <v>0</v>
      </c>
      <c r="AF477" s="550"/>
      <c r="AG477" s="538"/>
      <c r="AH477" s="540">
        <f>AF477+AG477</f>
        <v>0</v>
      </c>
      <c r="AI477" s="541">
        <f t="shared" si="387"/>
        <v>0</v>
      </c>
      <c r="AJ477" s="542">
        <f t="shared" si="387"/>
        <v>0</v>
      </c>
      <c r="AK477" s="543">
        <f t="shared" si="387"/>
        <v>0</v>
      </c>
    </row>
    <row r="478" spans="1:37" s="201" customFormat="1" ht="12.75">
      <c r="A478" s="231"/>
      <c r="B478" s="250"/>
      <c r="C478" s="617"/>
      <c r="D478" s="521"/>
      <c r="E478" s="525"/>
      <c r="F478" s="864"/>
      <c r="G478" s="241"/>
      <c r="H478" s="241"/>
      <c r="I478" s="242" t="s">
        <v>492</v>
      </c>
      <c r="J478" s="243"/>
      <c r="K478" s="549"/>
      <c r="L478" s="538"/>
      <c r="M478" s="538">
        <f>K478+L478</f>
        <v>0</v>
      </c>
      <c r="N478" s="550"/>
      <c r="O478" s="538"/>
      <c r="P478" s="540">
        <f>N478+O478</f>
        <v>0</v>
      </c>
      <c r="Q478" s="549"/>
      <c r="R478" s="538"/>
      <c r="S478" s="538">
        <f>Q478+R478</f>
        <v>0</v>
      </c>
      <c r="T478" s="550"/>
      <c r="U478" s="538"/>
      <c r="V478" s="726">
        <f>T478+U478</f>
        <v>0</v>
      </c>
      <c r="W478" s="480"/>
      <c r="X478" s="480"/>
      <c r="Y478" s="550">
        <f>W478+X478</f>
        <v>0</v>
      </c>
      <c r="Z478" s="550"/>
      <c r="AA478" s="538"/>
      <c r="AB478" s="540">
        <f>Z478+AA478</f>
        <v>0</v>
      </c>
      <c r="AC478" s="549"/>
      <c r="AD478" s="538"/>
      <c r="AE478" s="538">
        <f>AC478+AD478</f>
        <v>0</v>
      </c>
      <c r="AF478" s="550"/>
      <c r="AG478" s="538"/>
      <c r="AH478" s="540">
        <f>AF478+AG478</f>
        <v>0</v>
      </c>
      <c r="AI478" s="541">
        <f t="shared" si="387"/>
        <v>0</v>
      </c>
      <c r="AJ478" s="542">
        <f t="shared" si="387"/>
        <v>0</v>
      </c>
      <c r="AK478" s="543">
        <f t="shared" si="387"/>
        <v>0</v>
      </c>
    </row>
    <row r="479" spans="1:37" s="201" customFormat="1" ht="12.75">
      <c r="A479" s="231"/>
      <c r="B479" s="250"/>
      <c r="C479" s="617"/>
      <c r="D479" s="521"/>
      <c r="E479" s="525"/>
      <c r="F479" s="864"/>
      <c r="G479" s="241"/>
      <c r="H479" s="241"/>
      <c r="I479" s="242" t="s">
        <v>494</v>
      </c>
      <c r="J479" s="243"/>
      <c r="K479" s="549"/>
      <c r="L479" s="538"/>
      <c r="M479" s="538">
        <f>K479+L479</f>
        <v>0</v>
      </c>
      <c r="N479" s="550"/>
      <c r="O479" s="538"/>
      <c r="P479" s="540">
        <f>N479+O479</f>
        <v>0</v>
      </c>
      <c r="Q479" s="549"/>
      <c r="R479" s="538"/>
      <c r="S479" s="538">
        <f>Q479+R479</f>
        <v>0</v>
      </c>
      <c r="T479" s="550"/>
      <c r="U479" s="538"/>
      <c r="V479" s="726">
        <f>T479+U479</f>
        <v>0</v>
      </c>
      <c r="W479" s="480"/>
      <c r="X479" s="480"/>
      <c r="Y479" s="550">
        <f>W479+X479</f>
        <v>0</v>
      </c>
      <c r="Z479" s="550"/>
      <c r="AA479" s="538"/>
      <c r="AB479" s="540">
        <f>Z479+AA479</f>
        <v>0</v>
      </c>
      <c r="AC479" s="549"/>
      <c r="AD479" s="538"/>
      <c r="AE479" s="538">
        <f>AC479+AD479</f>
        <v>0</v>
      </c>
      <c r="AF479" s="550"/>
      <c r="AG479" s="538"/>
      <c r="AH479" s="540">
        <f>AF479+AG479</f>
        <v>0</v>
      </c>
      <c r="AI479" s="541">
        <f t="shared" si="387"/>
        <v>0</v>
      </c>
      <c r="AJ479" s="542">
        <f t="shared" si="387"/>
        <v>0</v>
      </c>
      <c r="AK479" s="543">
        <f t="shared" si="387"/>
        <v>0</v>
      </c>
    </row>
    <row r="480" spans="1:37" s="201" customFormat="1" ht="12.75">
      <c r="A480" s="231"/>
      <c r="B480" s="250"/>
      <c r="C480" s="617"/>
      <c r="D480" s="521"/>
      <c r="E480" s="525"/>
      <c r="F480" s="864"/>
      <c r="G480" s="241"/>
      <c r="H480" s="241"/>
      <c r="I480" s="192" t="s">
        <v>495</v>
      </c>
      <c r="J480" s="243"/>
      <c r="K480" s="549"/>
      <c r="L480" s="538"/>
      <c r="M480" s="538">
        <f>K480+L480</f>
        <v>0</v>
      </c>
      <c r="N480" s="550"/>
      <c r="O480" s="538"/>
      <c r="P480" s="540">
        <f>N480+O480</f>
        <v>0</v>
      </c>
      <c r="Q480" s="549"/>
      <c r="R480" s="538"/>
      <c r="S480" s="538">
        <f>Q480+R480</f>
        <v>0</v>
      </c>
      <c r="T480" s="550"/>
      <c r="U480" s="538"/>
      <c r="V480" s="726">
        <f>T480+U480</f>
        <v>0</v>
      </c>
      <c r="W480" s="480"/>
      <c r="X480" s="480"/>
      <c r="Y480" s="550">
        <f>W480+X480</f>
        <v>0</v>
      </c>
      <c r="Z480" s="550"/>
      <c r="AA480" s="538"/>
      <c r="AB480" s="540">
        <f>Z480+AA480</f>
        <v>0</v>
      </c>
      <c r="AC480" s="549"/>
      <c r="AD480" s="538"/>
      <c r="AE480" s="538">
        <f>AC480+AD480</f>
        <v>0</v>
      </c>
      <c r="AF480" s="550"/>
      <c r="AG480" s="538"/>
      <c r="AH480" s="540">
        <f>AF480+AG480</f>
        <v>0</v>
      </c>
      <c r="AI480" s="541">
        <f t="shared" si="387"/>
        <v>0</v>
      </c>
      <c r="AJ480" s="542">
        <f t="shared" si="387"/>
        <v>0</v>
      </c>
      <c r="AK480" s="543">
        <f t="shared" si="387"/>
        <v>0</v>
      </c>
    </row>
    <row r="481" spans="1:37" s="201" customFormat="1" ht="12.75">
      <c r="A481" s="231"/>
      <c r="B481" s="250"/>
      <c r="C481" s="617"/>
      <c r="D481" s="521"/>
      <c r="E481" s="525"/>
      <c r="F481" s="864"/>
      <c r="G481" s="241" t="s">
        <v>22</v>
      </c>
      <c r="H481" s="241" t="s">
        <v>484</v>
      </c>
      <c r="I481" s="242"/>
      <c r="J481" s="243"/>
      <c r="K481" s="861">
        <v>700</v>
      </c>
      <c r="L481" s="862">
        <v>1550</v>
      </c>
      <c r="M481" s="862">
        <f aca="true" t="shared" si="388" ref="M481:AH481">SUM(M482:M484)</f>
        <v>0</v>
      </c>
      <c r="N481" s="865">
        <f t="shared" si="388"/>
        <v>0</v>
      </c>
      <c r="O481" s="862">
        <f t="shared" si="388"/>
        <v>0</v>
      </c>
      <c r="P481" s="863">
        <f t="shared" si="388"/>
        <v>0</v>
      </c>
      <c r="Q481" s="861">
        <v>700</v>
      </c>
      <c r="R481" s="862">
        <v>1550</v>
      </c>
      <c r="S481" s="862">
        <f t="shared" si="388"/>
        <v>0</v>
      </c>
      <c r="T481" s="865">
        <f t="shared" si="388"/>
        <v>0</v>
      </c>
      <c r="U481" s="862">
        <f t="shared" si="388"/>
        <v>0</v>
      </c>
      <c r="V481" s="866">
        <f t="shared" si="388"/>
        <v>0</v>
      </c>
      <c r="W481" s="862">
        <v>700</v>
      </c>
      <c r="X481" s="862">
        <v>1550</v>
      </c>
      <c r="Y481" s="865">
        <f t="shared" si="388"/>
        <v>0</v>
      </c>
      <c r="Z481" s="865">
        <f t="shared" si="388"/>
        <v>0</v>
      </c>
      <c r="AA481" s="862">
        <f t="shared" si="388"/>
        <v>0</v>
      </c>
      <c r="AB481" s="863">
        <f t="shared" si="388"/>
        <v>0</v>
      </c>
      <c r="AC481" s="861">
        <v>700</v>
      </c>
      <c r="AD481" s="862">
        <v>1550</v>
      </c>
      <c r="AE481" s="862">
        <f t="shared" si="388"/>
        <v>0</v>
      </c>
      <c r="AF481" s="865">
        <f t="shared" si="388"/>
        <v>0</v>
      </c>
      <c r="AG481" s="862">
        <f t="shared" si="388"/>
        <v>0</v>
      </c>
      <c r="AH481" s="863">
        <f t="shared" si="388"/>
        <v>0</v>
      </c>
      <c r="AI481" s="861">
        <f aca="true" t="shared" si="389" ref="AI481:AK484">+K481+N481+Q481+W481+AC481</f>
        <v>2800</v>
      </c>
      <c r="AJ481" s="862">
        <f t="shared" si="389"/>
        <v>6200</v>
      </c>
      <c r="AK481" s="863">
        <f>AI481+AJ481</f>
        <v>9000</v>
      </c>
    </row>
    <row r="482" spans="1:37" s="201" customFormat="1" ht="12.75">
      <c r="A482" s="231"/>
      <c r="B482" s="250"/>
      <c r="C482" s="617"/>
      <c r="D482" s="521"/>
      <c r="E482" s="525"/>
      <c r="F482" s="864"/>
      <c r="G482" s="241"/>
      <c r="H482" s="241"/>
      <c r="I482" s="242" t="s">
        <v>498</v>
      </c>
      <c r="J482" s="243"/>
      <c r="K482" s="549"/>
      <c r="L482" s="538"/>
      <c r="M482" s="538">
        <f>K482+L482</f>
        <v>0</v>
      </c>
      <c r="N482" s="550"/>
      <c r="O482" s="538"/>
      <c r="P482" s="540">
        <f>N482+O482</f>
        <v>0</v>
      </c>
      <c r="Q482" s="549"/>
      <c r="R482" s="538"/>
      <c r="S482" s="538"/>
      <c r="T482" s="550"/>
      <c r="U482" s="538"/>
      <c r="V482" s="726">
        <f>T482+U482</f>
        <v>0</v>
      </c>
      <c r="W482" s="480"/>
      <c r="X482" s="480"/>
      <c r="Y482" s="550">
        <f>W482+X482</f>
        <v>0</v>
      </c>
      <c r="Z482" s="550"/>
      <c r="AA482" s="538"/>
      <c r="AB482" s="540">
        <f>Z482+AA482</f>
        <v>0</v>
      </c>
      <c r="AC482" s="549"/>
      <c r="AD482" s="538"/>
      <c r="AE482" s="538">
        <f>AC482+AD482</f>
        <v>0</v>
      </c>
      <c r="AF482" s="550"/>
      <c r="AG482" s="538"/>
      <c r="AH482" s="540">
        <f>AF482+AG482</f>
        <v>0</v>
      </c>
      <c r="AI482" s="541">
        <f t="shared" si="389"/>
        <v>0</v>
      </c>
      <c r="AJ482" s="542">
        <f t="shared" si="389"/>
        <v>0</v>
      </c>
      <c r="AK482" s="543">
        <f t="shared" si="389"/>
        <v>0</v>
      </c>
    </row>
    <row r="483" spans="1:37" s="201" customFormat="1" ht="12.75">
      <c r="A483" s="231"/>
      <c r="B483" s="250"/>
      <c r="C483" s="617"/>
      <c r="D483" s="521"/>
      <c r="E483" s="525"/>
      <c r="F483" s="864"/>
      <c r="G483" s="241"/>
      <c r="H483" s="241"/>
      <c r="I483" s="242" t="s">
        <v>499</v>
      </c>
      <c r="J483" s="243"/>
      <c r="K483" s="549"/>
      <c r="L483" s="538"/>
      <c r="M483" s="538">
        <f>K483+L483</f>
        <v>0</v>
      </c>
      <c r="N483" s="550"/>
      <c r="O483" s="538"/>
      <c r="P483" s="540">
        <f>N483+O483</f>
        <v>0</v>
      </c>
      <c r="Q483" s="549"/>
      <c r="R483" s="538"/>
      <c r="S483" s="538"/>
      <c r="T483" s="550"/>
      <c r="U483" s="538"/>
      <c r="V483" s="726">
        <f>T483+U483</f>
        <v>0</v>
      </c>
      <c r="W483" s="480"/>
      <c r="X483" s="480"/>
      <c r="Y483" s="550">
        <f>W483+X483</f>
        <v>0</v>
      </c>
      <c r="Z483" s="550"/>
      <c r="AA483" s="538"/>
      <c r="AB483" s="540">
        <f>Z483+AA483</f>
        <v>0</v>
      </c>
      <c r="AC483" s="549"/>
      <c r="AD483" s="538"/>
      <c r="AE483" s="538">
        <f>AC483+AD483</f>
        <v>0</v>
      </c>
      <c r="AF483" s="550"/>
      <c r="AG483" s="538"/>
      <c r="AH483" s="540">
        <f>AF483+AG483</f>
        <v>0</v>
      </c>
      <c r="AI483" s="541">
        <f t="shared" si="389"/>
        <v>0</v>
      </c>
      <c r="AJ483" s="542">
        <f t="shared" si="389"/>
        <v>0</v>
      </c>
      <c r="AK483" s="543">
        <f t="shared" si="389"/>
        <v>0</v>
      </c>
    </row>
    <row r="484" spans="1:37" s="201" customFormat="1" ht="12.75">
      <c r="A484" s="231"/>
      <c r="B484" s="250"/>
      <c r="C484" s="617"/>
      <c r="D484" s="521"/>
      <c r="E484" s="525"/>
      <c r="F484" s="864"/>
      <c r="G484" s="241"/>
      <c r="H484" s="241"/>
      <c r="I484" s="192" t="s">
        <v>500</v>
      </c>
      <c r="J484" s="243"/>
      <c r="K484" s="549"/>
      <c r="L484" s="538"/>
      <c r="M484" s="538">
        <f>K484+L484</f>
        <v>0</v>
      </c>
      <c r="N484" s="550"/>
      <c r="O484" s="538"/>
      <c r="P484" s="540">
        <f>N484+O484</f>
        <v>0</v>
      </c>
      <c r="Q484" s="549"/>
      <c r="R484" s="538"/>
      <c r="S484" s="538"/>
      <c r="T484" s="550"/>
      <c r="U484" s="538"/>
      <c r="V484" s="726">
        <f>T484+U484</f>
        <v>0</v>
      </c>
      <c r="W484" s="480"/>
      <c r="X484" s="480"/>
      <c r="Y484" s="550">
        <f>W484+X484</f>
        <v>0</v>
      </c>
      <c r="Z484" s="550"/>
      <c r="AA484" s="538"/>
      <c r="AB484" s="540">
        <f>Z484+AA484</f>
        <v>0</v>
      </c>
      <c r="AC484" s="549"/>
      <c r="AD484" s="538"/>
      <c r="AE484" s="538">
        <f>AC484+AD484</f>
        <v>0</v>
      </c>
      <c r="AF484" s="550"/>
      <c r="AG484" s="538"/>
      <c r="AH484" s="540">
        <f>AF484+AG484</f>
        <v>0</v>
      </c>
      <c r="AI484" s="541">
        <f t="shared" si="389"/>
        <v>0</v>
      </c>
      <c r="AJ484" s="542">
        <f t="shared" si="389"/>
        <v>0</v>
      </c>
      <c r="AK484" s="543">
        <f t="shared" si="389"/>
        <v>0</v>
      </c>
    </row>
    <row r="485" spans="1:37" s="201" customFormat="1" ht="12.75">
      <c r="A485" s="231"/>
      <c r="B485" s="250"/>
      <c r="C485" s="617"/>
      <c r="D485" s="521"/>
      <c r="E485" s="525"/>
      <c r="F485" s="864"/>
      <c r="G485" s="241" t="s">
        <v>248</v>
      </c>
      <c r="H485" s="241" t="s">
        <v>407</v>
      </c>
      <c r="I485" s="242"/>
      <c r="J485" s="243"/>
      <c r="K485" s="861">
        <f aca="true" t="shared" si="390" ref="K485:P485">SUM(K486:K490)</f>
        <v>0</v>
      </c>
      <c r="L485" s="862">
        <f t="shared" si="390"/>
        <v>0</v>
      </c>
      <c r="M485" s="862">
        <f t="shared" si="390"/>
        <v>0</v>
      </c>
      <c r="N485" s="862">
        <f t="shared" si="390"/>
        <v>0</v>
      </c>
      <c r="O485" s="862">
        <f t="shared" si="390"/>
        <v>0</v>
      </c>
      <c r="P485" s="863">
        <f t="shared" si="390"/>
        <v>0</v>
      </c>
      <c r="Q485" s="863">
        <f aca="true" t="shared" si="391" ref="Q485:AK485">SUM(Q486:Q490)</f>
        <v>0</v>
      </c>
      <c r="R485" s="863">
        <f t="shared" si="391"/>
        <v>0</v>
      </c>
      <c r="S485" s="863">
        <f t="shared" si="391"/>
        <v>0</v>
      </c>
      <c r="T485" s="863">
        <f t="shared" si="391"/>
        <v>0</v>
      </c>
      <c r="U485" s="863">
        <f t="shared" si="391"/>
        <v>0</v>
      </c>
      <c r="V485" s="866">
        <f t="shared" si="391"/>
        <v>0</v>
      </c>
      <c r="W485" s="862">
        <f t="shared" si="391"/>
        <v>0</v>
      </c>
      <c r="X485" s="862">
        <f t="shared" si="391"/>
        <v>0</v>
      </c>
      <c r="Y485" s="874">
        <f t="shared" si="391"/>
        <v>0</v>
      </c>
      <c r="Z485" s="863">
        <f t="shared" si="391"/>
        <v>0</v>
      </c>
      <c r="AA485" s="863">
        <f t="shared" si="391"/>
        <v>0</v>
      </c>
      <c r="AB485" s="863">
        <f t="shared" si="391"/>
        <v>0</v>
      </c>
      <c r="AC485" s="863">
        <f t="shared" si="391"/>
        <v>0</v>
      </c>
      <c r="AD485" s="863">
        <f t="shared" si="391"/>
        <v>0</v>
      </c>
      <c r="AE485" s="863">
        <f t="shared" si="391"/>
        <v>0</v>
      </c>
      <c r="AF485" s="863">
        <f t="shared" si="391"/>
        <v>0</v>
      </c>
      <c r="AG485" s="863">
        <f t="shared" si="391"/>
        <v>0</v>
      </c>
      <c r="AH485" s="863">
        <f t="shared" si="391"/>
        <v>0</v>
      </c>
      <c r="AI485" s="863">
        <f t="shared" si="391"/>
        <v>0</v>
      </c>
      <c r="AJ485" s="863">
        <f t="shared" si="391"/>
        <v>0</v>
      </c>
      <c r="AK485" s="863">
        <f t="shared" si="391"/>
        <v>0</v>
      </c>
    </row>
    <row r="486" spans="1:37" s="201" customFormat="1" ht="12.75">
      <c r="A486" s="231"/>
      <c r="B486" s="250"/>
      <c r="C486" s="617"/>
      <c r="D486" s="521"/>
      <c r="E486" s="525"/>
      <c r="F486" s="864"/>
      <c r="G486" s="241"/>
      <c r="H486" s="241"/>
      <c r="I486" s="242" t="s">
        <v>501</v>
      </c>
      <c r="J486" s="243"/>
      <c r="K486" s="549"/>
      <c r="L486" s="538"/>
      <c r="M486" s="538">
        <f>+K486+L486</f>
        <v>0</v>
      </c>
      <c r="N486" s="550"/>
      <c r="O486" s="538"/>
      <c r="P486" s="540">
        <f>+N486+O486</f>
        <v>0</v>
      </c>
      <c r="Q486" s="549"/>
      <c r="R486" s="538"/>
      <c r="S486" s="538">
        <f>+Q486+R486</f>
        <v>0</v>
      </c>
      <c r="T486" s="550"/>
      <c r="U486" s="538"/>
      <c r="V486" s="726">
        <f>+T486+U486</f>
        <v>0</v>
      </c>
      <c r="W486" s="538"/>
      <c r="X486" s="538"/>
      <c r="Y486" s="550">
        <f>+W486+X486</f>
        <v>0</v>
      </c>
      <c r="Z486" s="550"/>
      <c r="AA486" s="538"/>
      <c r="AB486" s="540">
        <f>+Z486+AA486</f>
        <v>0</v>
      </c>
      <c r="AC486" s="549"/>
      <c r="AD486" s="538"/>
      <c r="AE486" s="538">
        <f>+AC486+AD486</f>
        <v>0</v>
      </c>
      <c r="AF486" s="550"/>
      <c r="AG486" s="538"/>
      <c r="AH486" s="540">
        <f>+AF486+AG486</f>
        <v>0</v>
      </c>
      <c r="AI486" s="541">
        <f aca="true" t="shared" si="392" ref="AI486:AK490">+K486+N486+Q486+W486+AC486</f>
        <v>0</v>
      </c>
      <c r="AJ486" s="542">
        <f t="shared" si="392"/>
        <v>0</v>
      </c>
      <c r="AK486" s="543">
        <f t="shared" si="392"/>
        <v>0</v>
      </c>
    </row>
    <row r="487" spans="1:37" s="201" customFormat="1" ht="12.75">
      <c r="A487" s="231"/>
      <c r="B487" s="250"/>
      <c r="C487" s="617"/>
      <c r="D487" s="521"/>
      <c r="E487" s="525"/>
      <c r="F487" s="864"/>
      <c r="G487" s="241"/>
      <c r="H487" s="241"/>
      <c r="I487" s="242" t="s">
        <v>502</v>
      </c>
      <c r="J487" s="243"/>
      <c r="K487" s="549"/>
      <c r="L487" s="538"/>
      <c r="M487" s="538">
        <f>K487+L487</f>
        <v>0</v>
      </c>
      <c r="N487" s="550"/>
      <c r="O487" s="538"/>
      <c r="P487" s="540"/>
      <c r="Q487" s="549"/>
      <c r="R487" s="538"/>
      <c r="S487" s="538"/>
      <c r="T487" s="550"/>
      <c r="U487" s="538"/>
      <c r="V487" s="726"/>
      <c r="W487" s="538"/>
      <c r="X487" s="538"/>
      <c r="Y487" s="550"/>
      <c r="Z487" s="550"/>
      <c r="AA487" s="538"/>
      <c r="AB487" s="540"/>
      <c r="AC487" s="549"/>
      <c r="AD487" s="538"/>
      <c r="AE487" s="538"/>
      <c r="AF487" s="550"/>
      <c r="AG487" s="538"/>
      <c r="AH487" s="540"/>
      <c r="AI487" s="541">
        <f t="shared" si="392"/>
        <v>0</v>
      </c>
      <c r="AJ487" s="542">
        <f t="shared" si="392"/>
        <v>0</v>
      </c>
      <c r="AK487" s="543">
        <f t="shared" si="392"/>
        <v>0</v>
      </c>
    </row>
    <row r="488" spans="1:37" s="201" customFormat="1" ht="12.75">
      <c r="A488" s="231"/>
      <c r="B488" s="250"/>
      <c r="C488" s="617"/>
      <c r="D488" s="521"/>
      <c r="E488" s="525"/>
      <c r="F488" s="864"/>
      <c r="G488" s="241"/>
      <c r="H488" s="241"/>
      <c r="I488" s="242" t="s">
        <v>503</v>
      </c>
      <c r="J488" s="243"/>
      <c r="K488" s="549"/>
      <c r="L488" s="538"/>
      <c r="M488" s="538">
        <f>+K488+L488</f>
        <v>0</v>
      </c>
      <c r="N488" s="550"/>
      <c r="O488" s="538"/>
      <c r="P488" s="540">
        <f>+N488+O488</f>
        <v>0</v>
      </c>
      <c r="Q488" s="549"/>
      <c r="R488" s="538"/>
      <c r="S488" s="538">
        <f>+Q488+R488</f>
        <v>0</v>
      </c>
      <c r="T488" s="550"/>
      <c r="U488" s="538"/>
      <c r="V488" s="726">
        <f>+T488+U488</f>
        <v>0</v>
      </c>
      <c r="W488" s="538"/>
      <c r="X488" s="538"/>
      <c r="Y488" s="550">
        <f>+W488+X488</f>
        <v>0</v>
      </c>
      <c r="Z488" s="550"/>
      <c r="AA488" s="538"/>
      <c r="AB488" s="540">
        <f>+Z488+AA488</f>
        <v>0</v>
      </c>
      <c r="AC488" s="549"/>
      <c r="AD488" s="538"/>
      <c r="AE488" s="538">
        <f>+AC488+AD488</f>
        <v>0</v>
      </c>
      <c r="AF488" s="550"/>
      <c r="AG488" s="538"/>
      <c r="AH488" s="540">
        <f>+AF488+AG488</f>
        <v>0</v>
      </c>
      <c r="AI488" s="541">
        <f t="shared" si="392"/>
        <v>0</v>
      </c>
      <c r="AJ488" s="542">
        <f t="shared" si="392"/>
        <v>0</v>
      </c>
      <c r="AK488" s="543">
        <f t="shared" si="392"/>
        <v>0</v>
      </c>
    </row>
    <row r="489" spans="1:37" s="201" customFormat="1" ht="12.75">
      <c r="A489" s="231"/>
      <c r="B489" s="250"/>
      <c r="C489" s="617"/>
      <c r="D489" s="521"/>
      <c r="E489" s="525"/>
      <c r="F489" s="864"/>
      <c r="G489" s="241"/>
      <c r="H489" s="241"/>
      <c r="I489" s="242" t="s">
        <v>504</v>
      </c>
      <c r="J489" s="243"/>
      <c r="K489" s="549"/>
      <c r="L489" s="538"/>
      <c r="M489" s="538">
        <f>+K489+L489</f>
        <v>0</v>
      </c>
      <c r="N489" s="550"/>
      <c r="O489" s="538"/>
      <c r="P489" s="540">
        <f>+N489+O489</f>
        <v>0</v>
      </c>
      <c r="Q489" s="549"/>
      <c r="R489" s="538"/>
      <c r="S489" s="538">
        <f>+Q489+R489</f>
        <v>0</v>
      </c>
      <c r="T489" s="550"/>
      <c r="U489" s="538"/>
      <c r="V489" s="726">
        <f>+T489+U489</f>
        <v>0</v>
      </c>
      <c r="W489" s="538"/>
      <c r="X489" s="538"/>
      <c r="Y489" s="550">
        <f>+W489+X489</f>
        <v>0</v>
      </c>
      <c r="Z489" s="550"/>
      <c r="AA489" s="538"/>
      <c r="AB489" s="540">
        <f>+Z489+AA489</f>
        <v>0</v>
      </c>
      <c r="AC489" s="549"/>
      <c r="AD489" s="538"/>
      <c r="AE489" s="538">
        <f>+AC489+AD489</f>
        <v>0</v>
      </c>
      <c r="AF489" s="550"/>
      <c r="AG489" s="538"/>
      <c r="AH489" s="540">
        <f>+AF489+AG489</f>
        <v>0</v>
      </c>
      <c r="AI489" s="541">
        <f>+K489+N489+Q489+W489+AC489</f>
        <v>0</v>
      </c>
      <c r="AJ489" s="542">
        <f>+L489+O489+R489+X489+AD489</f>
        <v>0</v>
      </c>
      <c r="AK489" s="543">
        <f>+M489+P489+S489+Y489+AE489</f>
        <v>0</v>
      </c>
    </row>
    <row r="490" spans="1:37" s="201" customFormat="1" ht="12.75">
      <c r="A490" s="231"/>
      <c r="B490" s="250"/>
      <c r="C490" s="617"/>
      <c r="D490" s="521"/>
      <c r="E490" s="525"/>
      <c r="F490" s="864"/>
      <c r="G490" s="241"/>
      <c r="H490" s="241"/>
      <c r="I490" s="242"/>
      <c r="J490" s="243"/>
      <c r="K490" s="549"/>
      <c r="L490" s="538"/>
      <c r="M490" s="538">
        <f>+K490+L490</f>
        <v>0</v>
      </c>
      <c r="N490" s="550"/>
      <c r="O490" s="538"/>
      <c r="P490" s="540">
        <f>+N490+O490</f>
        <v>0</v>
      </c>
      <c r="Q490" s="549"/>
      <c r="R490" s="538"/>
      <c r="S490" s="538">
        <f>+Q490+R490</f>
        <v>0</v>
      </c>
      <c r="T490" s="550"/>
      <c r="U490" s="538"/>
      <c r="V490" s="726">
        <f>+T490+U490</f>
        <v>0</v>
      </c>
      <c r="W490" s="538"/>
      <c r="X490" s="538"/>
      <c r="Y490" s="550">
        <f>+W490+X490</f>
        <v>0</v>
      </c>
      <c r="Z490" s="550"/>
      <c r="AA490" s="538"/>
      <c r="AB490" s="540">
        <f>+Z490+AA490</f>
        <v>0</v>
      </c>
      <c r="AC490" s="549"/>
      <c r="AD490" s="538"/>
      <c r="AE490" s="538">
        <f>+AC490+AD490</f>
        <v>0</v>
      </c>
      <c r="AF490" s="550"/>
      <c r="AG490" s="538"/>
      <c r="AH490" s="540">
        <f>+AF490+AG490</f>
        <v>0</v>
      </c>
      <c r="AI490" s="541">
        <f t="shared" si="392"/>
        <v>0</v>
      </c>
      <c r="AJ490" s="542">
        <f t="shared" si="392"/>
        <v>0</v>
      </c>
      <c r="AK490" s="543">
        <f t="shared" si="392"/>
        <v>0</v>
      </c>
    </row>
    <row r="491" spans="1:37" s="201" customFormat="1" ht="29.25" customHeight="1">
      <c r="A491" s="231"/>
      <c r="B491" s="250"/>
      <c r="C491" s="617"/>
      <c r="D491" s="521"/>
      <c r="E491" s="525"/>
      <c r="F491" s="875" t="s">
        <v>6</v>
      </c>
      <c r="G491" s="1088" t="s">
        <v>505</v>
      </c>
      <c r="H491" s="1088"/>
      <c r="I491" s="1088"/>
      <c r="J491" s="1089"/>
      <c r="K491" s="655">
        <f aca="true" t="shared" si="393" ref="K491:AK491">+K492+K504+K514+K524+K534+K544+K555</f>
        <v>0</v>
      </c>
      <c r="L491" s="655">
        <f t="shared" si="393"/>
        <v>0</v>
      </c>
      <c r="M491" s="655">
        <f t="shared" si="393"/>
        <v>0</v>
      </c>
      <c r="N491" s="655">
        <f t="shared" si="393"/>
        <v>0</v>
      </c>
      <c r="O491" s="655">
        <f t="shared" si="393"/>
        <v>0</v>
      </c>
      <c r="P491" s="655">
        <f t="shared" si="393"/>
        <v>0</v>
      </c>
      <c r="Q491" s="655">
        <f t="shared" si="393"/>
        <v>0</v>
      </c>
      <c r="R491" s="655">
        <f t="shared" si="393"/>
        <v>0</v>
      </c>
      <c r="S491" s="655">
        <f t="shared" si="393"/>
        <v>0</v>
      </c>
      <c r="T491" s="655">
        <f t="shared" si="393"/>
        <v>0</v>
      </c>
      <c r="U491" s="655">
        <f t="shared" si="393"/>
        <v>0</v>
      </c>
      <c r="V491" s="655">
        <f t="shared" si="393"/>
        <v>0</v>
      </c>
      <c r="W491" s="655">
        <f t="shared" si="393"/>
        <v>0</v>
      </c>
      <c r="X491" s="655">
        <f t="shared" si="393"/>
        <v>0</v>
      </c>
      <c r="Y491" s="655">
        <f t="shared" si="393"/>
        <v>0</v>
      </c>
      <c r="Z491" s="655">
        <f t="shared" si="393"/>
        <v>0</v>
      </c>
      <c r="AA491" s="655">
        <f t="shared" si="393"/>
        <v>0</v>
      </c>
      <c r="AB491" s="655">
        <f t="shared" si="393"/>
        <v>0</v>
      </c>
      <c r="AC491" s="655">
        <f t="shared" si="393"/>
        <v>0</v>
      </c>
      <c r="AD491" s="655">
        <f t="shared" si="393"/>
        <v>0</v>
      </c>
      <c r="AE491" s="655">
        <f t="shared" si="393"/>
        <v>0</v>
      </c>
      <c r="AF491" s="655">
        <f t="shared" si="393"/>
        <v>0</v>
      </c>
      <c r="AG491" s="655">
        <f t="shared" si="393"/>
        <v>0</v>
      </c>
      <c r="AH491" s="655">
        <f t="shared" si="393"/>
        <v>0</v>
      </c>
      <c r="AI491" s="655">
        <f t="shared" si="393"/>
        <v>0</v>
      </c>
      <c r="AJ491" s="655">
        <f t="shared" si="393"/>
        <v>0</v>
      </c>
      <c r="AK491" s="655">
        <f t="shared" si="393"/>
        <v>0</v>
      </c>
    </row>
    <row r="492" spans="1:37" s="201" customFormat="1" ht="12.75">
      <c r="A492" s="231"/>
      <c r="B492" s="250"/>
      <c r="C492" s="617"/>
      <c r="D492" s="521"/>
      <c r="E492" s="525"/>
      <c r="F492" s="864"/>
      <c r="G492" s="241" t="s">
        <v>14</v>
      </c>
      <c r="H492" s="241" t="s">
        <v>477</v>
      </c>
      <c r="I492" s="242"/>
      <c r="J492" s="243"/>
      <c r="K492" s="628">
        <f aca="true" t="shared" si="394" ref="K492:AK492">SUM(K493:K497)</f>
        <v>0</v>
      </c>
      <c r="L492" s="629">
        <f>SUM(L493:L497)</f>
        <v>0</v>
      </c>
      <c r="M492" s="629">
        <f t="shared" si="394"/>
        <v>0</v>
      </c>
      <c r="N492" s="629">
        <f t="shared" si="394"/>
        <v>0</v>
      </c>
      <c r="O492" s="629">
        <f t="shared" si="394"/>
        <v>0</v>
      </c>
      <c r="P492" s="630">
        <f t="shared" si="394"/>
        <v>0</v>
      </c>
      <c r="Q492" s="628">
        <f t="shared" si="394"/>
        <v>0</v>
      </c>
      <c r="R492" s="629">
        <f t="shared" si="394"/>
        <v>0</v>
      </c>
      <c r="S492" s="629">
        <f t="shared" si="394"/>
        <v>0</v>
      </c>
      <c r="T492" s="629">
        <f t="shared" si="394"/>
        <v>0</v>
      </c>
      <c r="U492" s="629">
        <f t="shared" si="394"/>
        <v>0</v>
      </c>
      <c r="V492" s="630">
        <f t="shared" si="394"/>
        <v>0</v>
      </c>
      <c r="W492" s="628">
        <f t="shared" si="394"/>
        <v>0</v>
      </c>
      <c r="X492" s="629">
        <f t="shared" si="394"/>
        <v>0</v>
      </c>
      <c r="Y492" s="629">
        <f t="shared" si="394"/>
        <v>0</v>
      </c>
      <c r="Z492" s="629">
        <f t="shared" si="394"/>
        <v>0</v>
      </c>
      <c r="AA492" s="629">
        <f t="shared" si="394"/>
        <v>0</v>
      </c>
      <c r="AB492" s="630">
        <f t="shared" si="394"/>
        <v>0</v>
      </c>
      <c r="AC492" s="628">
        <f t="shared" si="394"/>
        <v>0</v>
      </c>
      <c r="AD492" s="629">
        <f t="shared" si="394"/>
        <v>0</v>
      </c>
      <c r="AE492" s="629">
        <f t="shared" si="394"/>
        <v>0</v>
      </c>
      <c r="AF492" s="629">
        <f t="shared" si="394"/>
        <v>0</v>
      </c>
      <c r="AG492" s="629">
        <f t="shared" si="394"/>
        <v>0</v>
      </c>
      <c r="AH492" s="630">
        <f t="shared" si="394"/>
        <v>0</v>
      </c>
      <c r="AI492" s="628">
        <f t="shared" si="394"/>
        <v>0</v>
      </c>
      <c r="AJ492" s="629">
        <f t="shared" si="394"/>
        <v>0</v>
      </c>
      <c r="AK492" s="630">
        <f t="shared" si="394"/>
        <v>0</v>
      </c>
    </row>
    <row r="493" spans="1:37" s="201" customFormat="1" ht="12.75">
      <c r="A493" s="231"/>
      <c r="B493" s="250"/>
      <c r="C493" s="617"/>
      <c r="D493" s="521"/>
      <c r="E493" s="525"/>
      <c r="F493" s="864"/>
      <c r="G493" s="241"/>
      <c r="H493" s="251" t="s">
        <v>241</v>
      </c>
      <c r="I493" s="242" t="s">
        <v>506</v>
      </c>
      <c r="J493" s="243"/>
      <c r="K493" s="549"/>
      <c r="L493" s="538"/>
      <c r="M493" s="538">
        <f>+K493+L493</f>
        <v>0</v>
      </c>
      <c r="N493" s="550"/>
      <c r="O493" s="538"/>
      <c r="P493" s="540">
        <f>+N493+O493</f>
        <v>0</v>
      </c>
      <c r="Q493" s="549"/>
      <c r="R493" s="538"/>
      <c r="S493" s="538">
        <f>+Q493+R493</f>
        <v>0</v>
      </c>
      <c r="T493" s="550"/>
      <c r="U493" s="538"/>
      <c r="V493" s="726">
        <f>+T493+U493</f>
        <v>0</v>
      </c>
      <c r="W493" s="480"/>
      <c r="X493" s="480"/>
      <c r="Y493" s="538">
        <f>+W493+X493</f>
        <v>0</v>
      </c>
      <c r="Z493" s="550"/>
      <c r="AA493" s="538"/>
      <c r="AB493" s="540">
        <f>+Z493+AA493</f>
        <v>0</v>
      </c>
      <c r="AC493" s="549"/>
      <c r="AD493" s="538"/>
      <c r="AE493" s="538">
        <f>+AC493+AD493</f>
        <v>0</v>
      </c>
      <c r="AF493" s="550"/>
      <c r="AG493" s="538"/>
      <c r="AH493" s="540">
        <f>+AF493+AG493</f>
        <v>0</v>
      </c>
      <c r="AI493" s="628">
        <f aca="true" t="shared" si="395" ref="AI493:AK496">K493+N493+Q493+T493+W493+Z493+AC493+AF493</f>
        <v>0</v>
      </c>
      <c r="AJ493" s="629">
        <f t="shared" si="395"/>
        <v>0</v>
      </c>
      <c r="AK493" s="630">
        <f t="shared" si="395"/>
        <v>0</v>
      </c>
    </row>
    <row r="494" spans="1:37" s="201" customFormat="1" ht="12.75">
      <c r="A494" s="231"/>
      <c r="B494" s="250"/>
      <c r="C494" s="617"/>
      <c r="D494" s="521"/>
      <c r="E494" s="525"/>
      <c r="F494" s="864"/>
      <c r="G494" s="241"/>
      <c r="H494" s="251" t="s">
        <v>241</v>
      </c>
      <c r="I494" s="277" t="s">
        <v>507</v>
      </c>
      <c r="J494" s="243"/>
      <c r="K494" s="549"/>
      <c r="L494" s="538"/>
      <c r="M494" s="538">
        <f>+K494+L494</f>
        <v>0</v>
      </c>
      <c r="N494" s="550"/>
      <c r="O494" s="538"/>
      <c r="P494" s="540">
        <f>+N494+O494</f>
        <v>0</v>
      </c>
      <c r="Q494" s="549"/>
      <c r="R494" s="538"/>
      <c r="S494" s="538">
        <f>+Q494+R494</f>
        <v>0</v>
      </c>
      <c r="T494" s="550"/>
      <c r="U494" s="538"/>
      <c r="V494" s="726">
        <f>+T494+U494</f>
        <v>0</v>
      </c>
      <c r="W494" s="480"/>
      <c r="X494" s="480"/>
      <c r="Y494" s="538">
        <f>+W494+X494</f>
        <v>0</v>
      </c>
      <c r="Z494" s="550"/>
      <c r="AA494" s="538"/>
      <c r="AB494" s="540">
        <f>+Z494+AA494</f>
        <v>0</v>
      </c>
      <c r="AC494" s="549"/>
      <c r="AD494" s="538"/>
      <c r="AE494" s="538">
        <f>+AC494+AD494</f>
        <v>0</v>
      </c>
      <c r="AF494" s="550"/>
      <c r="AG494" s="538"/>
      <c r="AH494" s="540">
        <f>+AF494+AG494</f>
        <v>0</v>
      </c>
      <c r="AI494" s="628">
        <f t="shared" si="395"/>
        <v>0</v>
      </c>
      <c r="AJ494" s="629">
        <f t="shared" si="395"/>
        <v>0</v>
      </c>
      <c r="AK494" s="630">
        <f t="shared" si="395"/>
        <v>0</v>
      </c>
    </row>
    <row r="495" spans="1:37" s="201" customFormat="1" ht="12.75">
      <c r="A495" s="231"/>
      <c r="B495" s="250"/>
      <c r="C495" s="617"/>
      <c r="D495" s="521"/>
      <c r="E495" s="525"/>
      <c r="F495" s="864"/>
      <c r="G495" s="241"/>
      <c r="H495" s="251" t="s">
        <v>241</v>
      </c>
      <c r="I495" s="277" t="s">
        <v>508</v>
      </c>
      <c r="J495" s="243"/>
      <c r="K495" s="549"/>
      <c r="L495" s="538"/>
      <c r="M495" s="538">
        <f>+K495+L495</f>
        <v>0</v>
      </c>
      <c r="N495" s="550"/>
      <c r="O495" s="538"/>
      <c r="P495" s="540">
        <f>+N495+O495</f>
        <v>0</v>
      </c>
      <c r="Q495" s="549"/>
      <c r="R495" s="538"/>
      <c r="S495" s="538">
        <f>+Q495+R495</f>
        <v>0</v>
      </c>
      <c r="T495" s="550"/>
      <c r="U495" s="538"/>
      <c r="V495" s="726">
        <f>+T495+U495</f>
        <v>0</v>
      </c>
      <c r="W495" s="480"/>
      <c r="X495" s="480"/>
      <c r="Y495" s="538">
        <f>+W495+X495</f>
        <v>0</v>
      </c>
      <c r="Z495" s="550"/>
      <c r="AA495" s="538"/>
      <c r="AB495" s="540">
        <f>+Z495+AA495</f>
        <v>0</v>
      </c>
      <c r="AC495" s="549"/>
      <c r="AD495" s="538"/>
      <c r="AE495" s="538">
        <f>+AC495+AD495</f>
        <v>0</v>
      </c>
      <c r="AF495" s="550"/>
      <c r="AG495" s="538"/>
      <c r="AH495" s="540">
        <f>+AF495+AG495</f>
        <v>0</v>
      </c>
      <c r="AI495" s="628">
        <f t="shared" si="395"/>
        <v>0</v>
      </c>
      <c r="AJ495" s="629">
        <f t="shared" si="395"/>
        <v>0</v>
      </c>
      <c r="AK495" s="630">
        <f t="shared" si="395"/>
        <v>0</v>
      </c>
    </row>
    <row r="496" spans="1:37" s="201" customFormat="1" ht="12.75">
      <c r="A496" s="231"/>
      <c r="B496" s="250"/>
      <c r="C496" s="617"/>
      <c r="D496" s="521"/>
      <c r="E496" s="525"/>
      <c r="F496" s="864"/>
      <c r="G496" s="241"/>
      <c r="H496" s="251" t="s">
        <v>241</v>
      </c>
      <c r="I496" s="277" t="s">
        <v>406</v>
      </c>
      <c r="J496" s="243"/>
      <c r="K496" s="549"/>
      <c r="L496" s="538"/>
      <c r="M496" s="538">
        <f>+K496+L496</f>
        <v>0</v>
      </c>
      <c r="N496" s="550"/>
      <c r="O496" s="538"/>
      <c r="P496" s="540">
        <f>+N496+O496</f>
        <v>0</v>
      </c>
      <c r="Q496" s="549"/>
      <c r="R496" s="538"/>
      <c r="S496" s="538">
        <f>+Q496+R496</f>
        <v>0</v>
      </c>
      <c r="T496" s="550"/>
      <c r="U496" s="538"/>
      <c r="V496" s="726">
        <f>+T496+U496</f>
        <v>0</v>
      </c>
      <c r="W496" s="480"/>
      <c r="X496" s="480"/>
      <c r="Y496" s="538">
        <f>+W496+X496</f>
        <v>0</v>
      </c>
      <c r="Z496" s="550"/>
      <c r="AA496" s="538"/>
      <c r="AB496" s="540">
        <f>+Z496+AA496</f>
        <v>0</v>
      </c>
      <c r="AC496" s="549"/>
      <c r="AD496" s="538"/>
      <c r="AE496" s="538">
        <f>+AC496+AD496</f>
        <v>0</v>
      </c>
      <c r="AF496" s="550"/>
      <c r="AG496" s="538"/>
      <c r="AH496" s="540">
        <f>+AF496+AG496</f>
        <v>0</v>
      </c>
      <c r="AI496" s="628">
        <f t="shared" si="395"/>
        <v>0</v>
      </c>
      <c r="AJ496" s="629">
        <f t="shared" si="395"/>
        <v>0</v>
      </c>
      <c r="AK496" s="630">
        <f t="shared" si="395"/>
        <v>0</v>
      </c>
    </row>
    <row r="497" spans="1:37" s="201" customFormat="1" ht="12.75">
      <c r="A497" s="231"/>
      <c r="B497" s="250"/>
      <c r="C497" s="617"/>
      <c r="D497" s="521"/>
      <c r="E497" s="525"/>
      <c r="F497" s="864"/>
      <c r="G497" s="241"/>
      <c r="H497" s="251" t="s">
        <v>241</v>
      </c>
      <c r="I497" s="277" t="s">
        <v>407</v>
      </c>
      <c r="J497" s="243"/>
      <c r="K497" s="628">
        <f>SUM(K498:K503)</f>
        <v>0</v>
      </c>
      <c r="L497" s="629">
        <f aca="true" t="shared" si="396" ref="L497:AK497">SUM(L498:L503)</f>
        <v>0</v>
      </c>
      <c r="M497" s="629">
        <f t="shared" si="396"/>
        <v>0</v>
      </c>
      <c r="N497" s="629">
        <f t="shared" si="396"/>
        <v>0</v>
      </c>
      <c r="O497" s="629">
        <f t="shared" si="396"/>
        <v>0</v>
      </c>
      <c r="P497" s="630">
        <f t="shared" si="396"/>
        <v>0</v>
      </c>
      <c r="Q497" s="628">
        <f t="shared" si="396"/>
        <v>0</v>
      </c>
      <c r="R497" s="629">
        <f t="shared" si="396"/>
        <v>0</v>
      </c>
      <c r="S497" s="629">
        <f t="shared" si="396"/>
        <v>0</v>
      </c>
      <c r="T497" s="629">
        <f t="shared" si="396"/>
        <v>0</v>
      </c>
      <c r="U497" s="629">
        <f t="shared" si="396"/>
        <v>0</v>
      </c>
      <c r="V497" s="729">
        <f t="shared" si="396"/>
        <v>0</v>
      </c>
      <c r="W497" s="629">
        <f t="shared" si="396"/>
        <v>0</v>
      </c>
      <c r="X497" s="629">
        <f t="shared" si="396"/>
        <v>0</v>
      </c>
      <c r="Y497" s="629">
        <f t="shared" si="396"/>
        <v>0</v>
      </c>
      <c r="Z497" s="629">
        <f t="shared" si="396"/>
        <v>0</v>
      </c>
      <c r="AA497" s="629">
        <f t="shared" si="396"/>
        <v>0</v>
      </c>
      <c r="AB497" s="630">
        <f t="shared" si="396"/>
        <v>0</v>
      </c>
      <c r="AC497" s="628">
        <f t="shared" si="396"/>
        <v>0</v>
      </c>
      <c r="AD497" s="629">
        <f t="shared" si="396"/>
        <v>0</v>
      </c>
      <c r="AE497" s="629">
        <f t="shared" si="396"/>
        <v>0</v>
      </c>
      <c r="AF497" s="629">
        <f t="shared" si="396"/>
        <v>0</v>
      </c>
      <c r="AG497" s="629">
        <f t="shared" si="396"/>
        <v>0</v>
      </c>
      <c r="AH497" s="630">
        <f t="shared" si="396"/>
        <v>0</v>
      </c>
      <c r="AI497" s="628">
        <f t="shared" si="396"/>
        <v>0</v>
      </c>
      <c r="AJ497" s="629">
        <f t="shared" si="396"/>
        <v>0</v>
      </c>
      <c r="AK497" s="630">
        <f t="shared" si="396"/>
        <v>0</v>
      </c>
    </row>
    <row r="498" spans="1:37" s="201" customFormat="1" ht="12.75">
      <c r="A498" s="231"/>
      <c r="B498" s="250"/>
      <c r="C498" s="617"/>
      <c r="D498" s="521"/>
      <c r="E498" s="525"/>
      <c r="F498" s="864"/>
      <c r="G498" s="241"/>
      <c r="H498" s="241"/>
      <c r="I498" s="277"/>
      <c r="J498" s="876" t="s">
        <v>354</v>
      </c>
      <c r="K498" s="549"/>
      <c r="L498" s="538"/>
      <c r="M498" s="538">
        <f aca="true" t="shared" si="397" ref="M498:M503">+K498+L498</f>
        <v>0</v>
      </c>
      <c r="N498" s="550"/>
      <c r="O498" s="538"/>
      <c r="P498" s="540">
        <f aca="true" t="shared" si="398" ref="P498:P503">+N498+O498</f>
        <v>0</v>
      </c>
      <c r="Q498" s="549"/>
      <c r="R498" s="538"/>
      <c r="S498" s="538">
        <f aca="true" t="shared" si="399" ref="S498:S503">+Q498+R498</f>
        <v>0</v>
      </c>
      <c r="T498" s="550"/>
      <c r="U498" s="538"/>
      <c r="V498" s="726">
        <f aca="true" t="shared" si="400" ref="V498:V503">+T498+U498</f>
        <v>0</v>
      </c>
      <c r="W498" s="480"/>
      <c r="X498" s="480"/>
      <c r="Y498" s="538">
        <f aca="true" t="shared" si="401" ref="Y498:Y503">+W498+X498</f>
        <v>0</v>
      </c>
      <c r="Z498" s="550"/>
      <c r="AA498" s="538"/>
      <c r="AB498" s="540">
        <f aca="true" t="shared" si="402" ref="AB498:AB503">+Z498+AA498</f>
        <v>0</v>
      </c>
      <c r="AC498" s="549"/>
      <c r="AD498" s="538"/>
      <c r="AE498" s="538">
        <f aca="true" t="shared" si="403" ref="AE498:AE503">+AC498+AD498</f>
        <v>0</v>
      </c>
      <c r="AF498" s="550"/>
      <c r="AG498" s="538"/>
      <c r="AH498" s="540">
        <f aca="true" t="shared" si="404" ref="AH498:AH503">+AF498+AG498</f>
        <v>0</v>
      </c>
      <c r="AI498" s="628">
        <f aca="true" t="shared" si="405" ref="AI498:AK503">K498+N498+Q498+T498+W498+Z498+AC498+AF498</f>
        <v>0</v>
      </c>
      <c r="AJ498" s="629">
        <f t="shared" si="405"/>
        <v>0</v>
      </c>
      <c r="AK498" s="630">
        <f t="shared" si="405"/>
        <v>0</v>
      </c>
    </row>
    <row r="499" spans="1:37" s="201" customFormat="1" ht="12.75">
      <c r="A499" s="231"/>
      <c r="B499" s="250"/>
      <c r="C499" s="617"/>
      <c r="D499" s="521"/>
      <c r="E499" s="525"/>
      <c r="F499" s="864"/>
      <c r="G499" s="241"/>
      <c r="H499" s="241"/>
      <c r="I499" s="277"/>
      <c r="J499" s="876" t="s">
        <v>509</v>
      </c>
      <c r="K499" s="549"/>
      <c r="L499" s="538"/>
      <c r="M499" s="538">
        <f t="shared" si="397"/>
        <v>0</v>
      </c>
      <c r="N499" s="550"/>
      <c r="O499" s="538"/>
      <c r="P499" s="540">
        <f t="shared" si="398"/>
        <v>0</v>
      </c>
      <c r="Q499" s="549"/>
      <c r="R499" s="538"/>
      <c r="S499" s="538">
        <f t="shared" si="399"/>
        <v>0</v>
      </c>
      <c r="T499" s="550"/>
      <c r="U499" s="538"/>
      <c r="V499" s="726">
        <f t="shared" si="400"/>
        <v>0</v>
      </c>
      <c r="W499" s="480"/>
      <c r="X499" s="480"/>
      <c r="Y499" s="538">
        <f t="shared" si="401"/>
        <v>0</v>
      </c>
      <c r="Z499" s="550"/>
      <c r="AA499" s="538"/>
      <c r="AB499" s="540">
        <f t="shared" si="402"/>
        <v>0</v>
      </c>
      <c r="AC499" s="549"/>
      <c r="AD499" s="538"/>
      <c r="AE499" s="538">
        <f t="shared" si="403"/>
        <v>0</v>
      </c>
      <c r="AF499" s="550"/>
      <c r="AG499" s="538"/>
      <c r="AH499" s="540">
        <f t="shared" si="404"/>
        <v>0</v>
      </c>
      <c r="AI499" s="628">
        <f t="shared" si="405"/>
        <v>0</v>
      </c>
      <c r="AJ499" s="629">
        <f t="shared" si="405"/>
        <v>0</v>
      </c>
      <c r="AK499" s="630">
        <f t="shared" si="405"/>
        <v>0</v>
      </c>
    </row>
    <row r="500" spans="1:37" s="201" customFormat="1" ht="12.75">
      <c r="A500" s="231"/>
      <c r="B500" s="250"/>
      <c r="C500" s="617"/>
      <c r="D500" s="521"/>
      <c r="E500" s="525"/>
      <c r="F500" s="864"/>
      <c r="G500" s="241"/>
      <c r="H500" s="241"/>
      <c r="I500" s="277"/>
      <c r="J500" s="243" t="s">
        <v>510</v>
      </c>
      <c r="K500" s="549"/>
      <c r="L500" s="538"/>
      <c r="M500" s="538">
        <f t="shared" si="397"/>
        <v>0</v>
      </c>
      <c r="N500" s="550"/>
      <c r="O500" s="538"/>
      <c r="P500" s="540">
        <f t="shared" si="398"/>
        <v>0</v>
      </c>
      <c r="Q500" s="549"/>
      <c r="R500" s="538"/>
      <c r="S500" s="538">
        <f t="shared" si="399"/>
        <v>0</v>
      </c>
      <c r="T500" s="550"/>
      <c r="U500" s="538"/>
      <c r="V500" s="726">
        <f t="shared" si="400"/>
        <v>0</v>
      </c>
      <c r="W500" s="480"/>
      <c r="X500" s="480"/>
      <c r="Y500" s="538">
        <f t="shared" si="401"/>
        <v>0</v>
      </c>
      <c r="Z500" s="550"/>
      <c r="AA500" s="538"/>
      <c r="AB500" s="540">
        <f t="shared" si="402"/>
        <v>0</v>
      </c>
      <c r="AC500" s="549"/>
      <c r="AD500" s="538"/>
      <c r="AE500" s="538">
        <f t="shared" si="403"/>
        <v>0</v>
      </c>
      <c r="AF500" s="550"/>
      <c r="AG500" s="538"/>
      <c r="AH500" s="540">
        <f t="shared" si="404"/>
        <v>0</v>
      </c>
      <c r="AI500" s="628">
        <f t="shared" si="405"/>
        <v>0</v>
      </c>
      <c r="AJ500" s="629">
        <f t="shared" si="405"/>
        <v>0</v>
      </c>
      <c r="AK500" s="630">
        <f t="shared" si="405"/>
        <v>0</v>
      </c>
    </row>
    <row r="501" spans="1:37" s="201" customFormat="1" ht="12.75">
      <c r="A501" s="231"/>
      <c r="B501" s="250"/>
      <c r="C501" s="617" t="s">
        <v>129</v>
      </c>
      <c r="D501" s="521"/>
      <c r="E501" s="525"/>
      <c r="F501" s="864"/>
      <c r="G501" s="241"/>
      <c r="H501" s="877"/>
      <c r="I501" s="878"/>
      <c r="J501" s="876" t="s">
        <v>511</v>
      </c>
      <c r="K501" s="549"/>
      <c r="L501" s="538"/>
      <c r="M501" s="538">
        <f t="shared" si="397"/>
        <v>0</v>
      </c>
      <c r="N501" s="550"/>
      <c r="O501" s="538"/>
      <c r="P501" s="540">
        <f t="shared" si="398"/>
        <v>0</v>
      </c>
      <c r="Q501" s="549"/>
      <c r="R501" s="538"/>
      <c r="S501" s="538">
        <f t="shared" si="399"/>
        <v>0</v>
      </c>
      <c r="T501" s="550"/>
      <c r="U501" s="538"/>
      <c r="V501" s="726">
        <f t="shared" si="400"/>
        <v>0</v>
      </c>
      <c r="W501" s="480"/>
      <c r="X501" s="480"/>
      <c r="Y501" s="538">
        <f t="shared" si="401"/>
        <v>0</v>
      </c>
      <c r="Z501" s="550"/>
      <c r="AA501" s="538"/>
      <c r="AB501" s="540">
        <f t="shared" si="402"/>
        <v>0</v>
      </c>
      <c r="AC501" s="549"/>
      <c r="AD501" s="538"/>
      <c r="AE501" s="538">
        <f t="shared" si="403"/>
        <v>0</v>
      </c>
      <c r="AF501" s="550"/>
      <c r="AG501" s="538"/>
      <c r="AH501" s="540">
        <f t="shared" si="404"/>
        <v>0</v>
      </c>
      <c r="AI501" s="628">
        <f t="shared" si="405"/>
        <v>0</v>
      </c>
      <c r="AJ501" s="629">
        <f t="shared" si="405"/>
        <v>0</v>
      </c>
      <c r="AK501" s="630">
        <f t="shared" si="405"/>
        <v>0</v>
      </c>
    </row>
    <row r="502" spans="1:37" s="201" customFormat="1" ht="12.75">
      <c r="A502" s="231"/>
      <c r="B502" s="250"/>
      <c r="C502" s="617"/>
      <c r="D502" s="521"/>
      <c r="E502" s="525"/>
      <c r="F502" s="864"/>
      <c r="G502" s="241"/>
      <c r="H502" s="241"/>
      <c r="I502" s="277"/>
      <c r="J502" s="243" t="s">
        <v>512</v>
      </c>
      <c r="K502" s="549"/>
      <c r="L502" s="538"/>
      <c r="M502" s="538">
        <f t="shared" si="397"/>
        <v>0</v>
      </c>
      <c r="N502" s="550"/>
      <c r="O502" s="538"/>
      <c r="P502" s="540">
        <f t="shared" si="398"/>
        <v>0</v>
      </c>
      <c r="Q502" s="549"/>
      <c r="R502" s="538"/>
      <c r="S502" s="538">
        <f t="shared" si="399"/>
        <v>0</v>
      </c>
      <c r="T502" s="550"/>
      <c r="U502" s="538"/>
      <c r="V502" s="726">
        <f t="shared" si="400"/>
        <v>0</v>
      </c>
      <c r="W502" s="480"/>
      <c r="X502" s="480"/>
      <c r="Y502" s="538">
        <f t="shared" si="401"/>
        <v>0</v>
      </c>
      <c r="Z502" s="550"/>
      <c r="AA502" s="538"/>
      <c r="AB502" s="540">
        <f t="shared" si="402"/>
        <v>0</v>
      </c>
      <c r="AC502" s="549"/>
      <c r="AD502" s="538"/>
      <c r="AE502" s="538">
        <f t="shared" si="403"/>
        <v>0</v>
      </c>
      <c r="AF502" s="550"/>
      <c r="AG502" s="538"/>
      <c r="AH502" s="540">
        <f t="shared" si="404"/>
        <v>0</v>
      </c>
      <c r="AI502" s="628">
        <f t="shared" si="405"/>
        <v>0</v>
      </c>
      <c r="AJ502" s="629">
        <f t="shared" si="405"/>
        <v>0</v>
      </c>
      <c r="AK502" s="630">
        <f t="shared" si="405"/>
        <v>0</v>
      </c>
    </row>
    <row r="503" spans="1:37" s="201" customFormat="1" ht="12.75">
      <c r="A503" s="231"/>
      <c r="B503" s="250"/>
      <c r="C503" s="617" t="s">
        <v>129</v>
      </c>
      <c r="D503" s="521"/>
      <c r="E503" s="525"/>
      <c r="F503" s="864"/>
      <c r="G503" s="241"/>
      <c r="H503" s="877"/>
      <c r="I503" s="878"/>
      <c r="J503" s="876" t="s">
        <v>513</v>
      </c>
      <c r="K503" s="549"/>
      <c r="L503" s="538"/>
      <c r="M503" s="538">
        <f t="shared" si="397"/>
        <v>0</v>
      </c>
      <c r="N503" s="550"/>
      <c r="O503" s="538"/>
      <c r="P503" s="540">
        <f t="shared" si="398"/>
        <v>0</v>
      </c>
      <c r="Q503" s="549"/>
      <c r="R503" s="538"/>
      <c r="S503" s="538">
        <f t="shared" si="399"/>
        <v>0</v>
      </c>
      <c r="T503" s="550"/>
      <c r="U503" s="538"/>
      <c r="V503" s="726">
        <f t="shared" si="400"/>
        <v>0</v>
      </c>
      <c r="W503" s="480"/>
      <c r="X503" s="480"/>
      <c r="Y503" s="538">
        <f t="shared" si="401"/>
        <v>0</v>
      </c>
      <c r="Z503" s="550"/>
      <c r="AA503" s="538"/>
      <c r="AB503" s="540">
        <f t="shared" si="402"/>
        <v>0</v>
      </c>
      <c r="AC503" s="549"/>
      <c r="AD503" s="538"/>
      <c r="AE503" s="538">
        <f t="shared" si="403"/>
        <v>0</v>
      </c>
      <c r="AF503" s="550"/>
      <c r="AG503" s="538"/>
      <c r="AH503" s="540">
        <f t="shared" si="404"/>
        <v>0</v>
      </c>
      <c r="AI503" s="628">
        <f t="shared" si="405"/>
        <v>0</v>
      </c>
      <c r="AJ503" s="629">
        <f t="shared" si="405"/>
        <v>0</v>
      </c>
      <c r="AK503" s="630">
        <f t="shared" si="405"/>
        <v>0</v>
      </c>
    </row>
    <row r="504" spans="1:37" s="201" customFormat="1" ht="12.75">
      <c r="A504" s="231"/>
      <c r="B504" s="250"/>
      <c r="C504" s="617"/>
      <c r="D504" s="521"/>
      <c r="E504" s="525"/>
      <c r="F504" s="854"/>
      <c r="G504" s="199" t="s">
        <v>15</v>
      </c>
      <c r="H504" s="199" t="s">
        <v>478</v>
      </c>
      <c r="J504" s="235"/>
      <c r="K504" s="628">
        <f aca="true" t="shared" si="406" ref="K504:AK504">SUM(K505:K509)</f>
        <v>0</v>
      </c>
      <c r="L504" s="629">
        <f t="shared" si="406"/>
        <v>0</v>
      </c>
      <c r="M504" s="629">
        <f t="shared" si="406"/>
        <v>0</v>
      </c>
      <c r="N504" s="629">
        <f t="shared" si="406"/>
        <v>0</v>
      </c>
      <c r="O504" s="629">
        <f t="shared" si="406"/>
        <v>0</v>
      </c>
      <c r="P504" s="630">
        <f t="shared" si="406"/>
        <v>0</v>
      </c>
      <c r="Q504" s="628">
        <f t="shared" si="406"/>
        <v>0</v>
      </c>
      <c r="R504" s="629">
        <f t="shared" si="406"/>
        <v>0</v>
      </c>
      <c r="S504" s="629">
        <f t="shared" si="406"/>
        <v>0</v>
      </c>
      <c r="T504" s="629">
        <f t="shared" si="406"/>
        <v>0</v>
      </c>
      <c r="U504" s="629">
        <f t="shared" si="406"/>
        <v>0</v>
      </c>
      <c r="V504" s="630">
        <f t="shared" si="406"/>
        <v>0</v>
      </c>
      <c r="W504" s="628">
        <f t="shared" si="406"/>
        <v>0</v>
      </c>
      <c r="X504" s="629">
        <f t="shared" si="406"/>
        <v>0</v>
      </c>
      <c r="Y504" s="629">
        <f t="shared" si="406"/>
        <v>0</v>
      </c>
      <c r="Z504" s="629">
        <f t="shared" si="406"/>
        <v>0</v>
      </c>
      <c r="AA504" s="629">
        <f t="shared" si="406"/>
        <v>0</v>
      </c>
      <c r="AB504" s="630">
        <f t="shared" si="406"/>
        <v>0</v>
      </c>
      <c r="AC504" s="628">
        <f t="shared" si="406"/>
        <v>0</v>
      </c>
      <c r="AD504" s="629">
        <f t="shared" si="406"/>
        <v>0</v>
      </c>
      <c r="AE504" s="629">
        <f t="shared" si="406"/>
        <v>0</v>
      </c>
      <c r="AF504" s="629">
        <f t="shared" si="406"/>
        <v>0</v>
      </c>
      <c r="AG504" s="629">
        <f t="shared" si="406"/>
        <v>0</v>
      </c>
      <c r="AH504" s="630">
        <f t="shared" si="406"/>
        <v>0</v>
      </c>
      <c r="AI504" s="628">
        <f t="shared" si="406"/>
        <v>0</v>
      </c>
      <c r="AJ504" s="629">
        <f t="shared" si="406"/>
        <v>0</v>
      </c>
      <c r="AK504" s="630">
        <f t="shared" si="406"/>
        <v>0</v>
      </c>
    </row>
    <row r="505" spans="1:37" s="201" customFormat="1" ht="12.75">
      <c r="A505" s="231"/>
      <c r="B505" s="250"/>
      <c r="C505" s="617"/>
      <c r="D505" s="521"/>
      <c r="E505" s="525"/>
      <c r="F505" s="864"/>
      <c r="G505" s="241"/>
      <c r="H505" s="251" t="s">
        <v>241</v>
      </c>
      <c r="I505" s="242" t="s">
        <v>514</v>
      </c>
      <c r="J505" s="243"/>
      <c r="K505" s="549"/>
      <c r="L505" s="538"/>
      <c r="M505" s="538">
        <f>+K505+L505</f>
        <v>0</v>
      </c>
      <c r="N505" s="550"/>
      <c r="O505" s="538"/>
      <c r="P505" s="540">
        <f>+N505+O505</f>
        <v>0</v>
      </c>
      <c r="Q505" s="549"/>
      <c r="R505" s="538"/>
      <c r="S505" s="538">
        <f>+Q505+R505</f>
        <v>0</v>
      </c>
      <c r="T505" s="550"/>
      <c r="U505" s="538"/>
      <c r="V505" s="726">
        <f>+T505+U505</f>
        <v>0</v>
      </c>
      <c r="W505" s="480"/>
      <c r="X505" s="480"/>
      <c r="Y505" s="538">
        <f>+W505+X505</f>
        <v>0</v>
      </c>
      <c r="Z505" s="550"/>
      <c r="AA505" s="538"/>
      <c r="AB505" s="540">
        <f>+Z505+AA505</f>
        <v>0</v>
      </c>
      <c r="AC505" s="549"/>
      <c r="AD505" s="538"/>
      <c r="AE505" s="538">
        <f>+AC505+AD505</f>
        <v>0</v>
      </c>
      <c r="AF505" s="550"/>
      <c r="AG505" s="538"/>
      <c r="AH505" s="540">
        <f>+AF505+AG505</f>
        <v>0</v>
      </c>
      <c r="AI505" s="628">
        <f aca="true" t="shared" si="407" ref="AI505:AK508">K505+N505+Q505+T505+W505+Z505+AC505+AF505</f>
        <v>0</v>
      </c>
      <c r="AJ505" s="629">
        <f t="shared" si="407"/>
        <v>0</v>
      </c>
      <c r="AK505" s="630">
        <f t="shared" si="407"/>
        <v>0</v>
      </c>
    </row>
    <row r="506" spans="1:37" s="201" customFormat="1" ht="12.75">
      <c r="A506" s="231"/>
      <c r="B506" s="250"/>
      <c r="C506" s="617"/>
      <c r="D506" s="521"/>
      <c r="E506" s="525"/>
      <c r="F506" s="864"/>
      <c r="G506" s="241"/>
      <c r="H506" s="251" t="s">
        <v>241</v>
      </c>
      <c r="I506" s="277" t="s">
        <v>507</v>
      </c>
      <c r="J506" s="243"/>
      <c r="K506" s="549"/>
      <c r="L506" s="538"/>
      <c r="M506" s="538">
        <f>+K506+L506</f>
        <v>0</v>
      </c>
      <c r="N506" s="550"/>
      <c r="O506" s="538"/>
      <c r="P506" s="540">
        <f>+N506+O506</f>
        <v>0</v>
      </c>
      <c r="Q506" s="549"/>
      <c r="R506" s="538"/>
      <c r="S506" s="538">
        <f>+Q506+R506</f>
        <v>0</v>
      </c>
      <c r="T506" s="550"/>
      <c r="U506" s="538"/>
      <c r="V506" s="726">
        <f>+T506+U506</f>
        <v>0</v>
      </c>
      <c r="W506" s="480"/>
      <c r="X506" s="480"/>
      <c r="Y506" s="538">
        <f>+W506+X506</f>
        <v>0</v>
      </c>
      <c r="Z506" s="550"/>
      <c r="AA506" s="538"/>
      <c r="AB506" s="540">
        <f>+Z506+AA506</f>
        <v>0</v>
      </c>
      <c r="AC506" s="549"/>
      <c r="AD506" s="538"/>
      <c r="AE506" s="538">
        <f>+AC506+AD506</f>
        <v>0</v>
      </c>
      <c r="AF506" s="550"/>
      <c r="AG506" s="538"/>
      <c r="AH506" s="540">
        <f>+AF506+AG506</f>
        <v>0</v>
      </c>
      <c r="AI506" s="628">
        <f t="shared" si="407"/>
        <v>0</v>
      </c>
      <c r="AJ506" s="629">
        <f t="shared" si="407"/>
        <v>0</v>
      </c>
      <c r="AK506" s="630">
        <f t="shared" si="407"/>
        <v>0</v>
      </c>
    </row>
    <row r="507" spans="1:37" s="201" customFormat="1" ht="12.75">
      <c r="A507" s="231"/>
      <c r="B507" s="250"/>
      <c r="C507" s="617"/>
      <c r="D507" s="521"/>
      <c r="E507" s="525"/>
      <c r="F507" s="864"/>
      <c r="G507" s="241"/>
      <c r="H507" s="251" t="s">
        <v>241</v>
      </c>
      <c r="I507" s="277" t="s">
        <v>508</v>
      </c>
      <c r="J507" s="243"/>
      <c r="K507" s="549"/>
      <c r="L507" s="538"/>
      <c r="M507" s="538">
        <f>+K507+L507</f>
        <v>0</v>
      </c>
      <c r="N507" s="550"/>
      <c r="O507" s="538"/>
      <c r="P507" s="540">
        <f>+N507+O507</f>
        <v>0</v>
      </c>
      <c r="Q507" s="549"/>
      <c r="R507" s="538"/>
      <c r="S507" s="538">
        <f>+Q507+R507</f>
        <v>0</v>
      </c>
      <c r="T507" s="550"/>
      <c r="U507" s="538"/>
      <c r="V507" s="726">
        <f>+T507+U507</f>
        <v>0</v>
      </c>
      <c r="W507" s="480"/>
      <c r="X507" s="480"/>
      <c r="Y507" s="538">
        <f>+W507+X507</f>
        <v>0</v>
      </c>
      <c r="Z507" s="550"/>
      <c r="AA507" s="538"/>
      <c r="AB507" s="540">
        <f>+Z507+AA507</f>
        <v>0</v>
      </c>
      <c r="AC507" s="549"/>
      <c r="AD507" s="538"/>
      <c r="AE507" s="538">
        <f>+AC507+AD507</f>
        <v>0</v>
      </c>
      <c r="AF507" s="550"/>
      <c r="AG507" s="538"/>
      <c r="AH507" s="540">
        <f>+AF507+AG507</f>
        <v>0</v>
      </c>
      <c r="AI507" s="628">
        <f t="shared" si="407"/>
        <v>0</v>
      </c>
      <c r="AJ507" s="629">
        <f t="shared" si="407"/>
        <v>0</v>
      </c>
      <c r="AK507" s="630">
        <f t="shared" si="407"/>
        <v>0</v>
      </c>
    </row>
    <row r="508" spans="1:37" s="201" customFormat="1" ht="12.75">
      <c r="A508" s="231"/>
      <c r="B508" s="250"/>
      <c r="C508" s="617"/>
      <c r="D508" s="521"/>
      <c r="E508" s="525"/>
      <c r="F508" s="855"/>
      <c r="G508" s="262"/>
      <c r="H508" s="289" t="s">
        <v>241</v>
      </c>
      <c r="I508" s="287" t="s">
        <v>406</v>
      </c>
      <c r="J508" s="263"/>
      <c r="K508" s="577"/>
      <c r="L508" s="578"/>
      <c r="M508" s="578">
        <f>+K508+L508</f>
        <v>0</v>
      </c>
      <c r="N508" s="579"/>
      <c r="O508" s="578"/>
      <c r="P508" s="580">
        <f>+N508+O508</f>
        <v>0</v>
      </c>
      <c r="Q508" s="577"/>
      <c r="R508" s="578"/>
      <c r="S508" s="578">
        <f>+Q508+R508</f>
        <v>0</v>
      </c>
      <c r="T508" s="579"/>
      <c r="U508" s="578"/>
      <c r="V508" s="867">
        <f>+T508+U508</f>
        <v>0</v>
      </c>
      <c r="W508" s="480"/>
      <c r="X508" s="480"/>
      <c r="Y508" s="578">
        <f>+W508+X508</f>
        <v>0</v>
      </c>
      <c r="Z508" s="579"/>
      <c r="AA508" s="578"/>
      <c r="AB508" s="580">
        <f>+Z508+AA508</f>
        <v>0</v>
      </c>
      <c r="AC508" s="577"/>
      <c r="AD508" s="578"/>
      <c r="AE508" s="578">
        <f>+AC508+AD508</f>
        <v>0</v>
      </c>
      <c r="AF508" s="579"/>
      <c r="AG508" s="578"/>
      <c r="AH508" s="580">
        <f>+AF508+AG508</f>
        <v>0</v>
      </c>
      <c r="AI508" s="628">
        <f t="shared" si="407"/>
        <v>0</v>
      </c>
      <c r="AJ508" s="629">
        <f t="shared" si="407"/>
        <v>0</v>
      </c>
      <c r="AK508" s="630">
        <f t="shared" si="407"/>
        <v>0</v>
      </c>
    </row>
    <row r="509" spans="1:37" s="201" customFormat="1" ht="12.75">
      <c r="A509" s="231"/>
      <c r="B509" s="250"/>
      <c r="C509" s="617"/>
      <c r="D509" s="521"/>
      <c r="E509" s="525"/>
      <c r="F509" s="864"/>
      <c r="G509" s="241"/>
      <c r="H509" s="251" t="s">
        <v>241</v>
      </c>
      <c r="I509" s="277" t="s">
        <v>407</v>
      </c>
      <c r="J509" s="243"/>
      <c r="K509" s="628">
        <f aca="true" t="shared" si="408" ref="K509:AK509">SUM(K510:K513)</f>
        <v>0</v>
      </c>
      <c r="L509" s="629">
        <f t="shared" si="408"/>
        <v>0</v>
      </c>
      <c r="M509" s="629">
        <f t="shared" si="408"/>
        <v>0</v>
      </c>
      <c r="N509" s="629">
        <f t="shared" si="408"/>
        <v>0</v>
      </c>
      <c r="O509" s="629">
        <f t="shared" si="408"/>
        <v>0</v>
      </c>
      <c r="P509" s="630">
        <f t="shared" si="408"/>
        <v>0</v>
      </c>
      <c r="Q509" s="628">
        <f t="shared" si="408"/>
        <v>0</v>
      </c>
      <c r="R509" s="629">
        <f t="shared" si="408"/>
        <v>0</v>
      </c>
      <c r="S509" s="629">
        <f t="shared" si="408"/>
        <v>0</v>
      </c>
      <c r="T509" s="629">
        <f t="shared" si="408"/>
        <v>0</v>
      </c>
      <c r="U509" s="629">
        <f t="shared" si="408"/>
        <v>0</v>
      </c>
      <c r="V509" s="630">
        <f t="shared" si="408"/>
        <v>0</v>
      </c>
      <c r="W509" s="628">
        <f t="shared" si="408"/>
        <v>0</v>
      </c>
      <c r="X509" s="629">
        <f t="shared" si="408"/>
        <v>0</v>
      </c>
      <c r="Y509" s="629">
        <f t="shared" si="408"/>
        <v>0</v>
      </c>
      <c r="Z509" s="629">
        <f t="shared" si="408"/>
        <v>0</v>
      </c>
      <c r="AA509" s="629">
        <f t="shared" si="408"/>
        <v>0</v>
      </c>
      <c r="AB509" s="630">
        <f t="shared" si="408"/>
        <v>0</v>
      </c>
      <c r="AC509" s="628">
        <f t="shared" si="408"/>
        <v>0</v>
      </c>
      <c r="AD509" s="629">
        <f t="shared" si="408"/>
        <v>0</v>
      </c>
      <c r="AE509" s="629">
        <f t="shared" si="408"/>
        <v>0</v>
      </c>
      <c r="AF509" s="629">
        <f t="shared" si="408"/>
        <v>0</v>
      </c>
      <c r="AG509" s="629">
        <f t="shared" si="408"/>
        <v>0</v>
      </c>
      <c r="AH509" s="630">
        <f t="shared" si="408"/>
        <v>0</v>
      </c>
      <c r="AI509" s="628">
        <f t="shared" si="408"/>
        <v>0</v>
      </c>
      <c r="AJ509" s="629">
        <f t="shared" si="408"/>
        <v>0</v>
      </c>
      <c r="AK509" s="630">
        <f t="shared" si="408"/>
        <v>0</v>
      </c>
    </row>
    <row r="510" spans="1:37" s="201" customFormat="1" ht="12.75">
      <c r="A510" s="231"/>
      <c r="B510" s="250"/>
      <c r="C510" s="617"/>
      <c r="D510" s="521"/>
      <c r="E510" s="525"/>
      <c r="F510" s="864"/>
      <c r="G510" s="241"/>
      <c r="H510" s="241"/>
      <c r="I510" s="277"/>
      <c r="J510" s="876" t="s">
        <v>354</v>
      </c>
      <c r="K510" s="549"/>
      <c r="L510" s="538"/>
      <c r="M510" s="538">
        <f>+K510+L510</f>
        <v>0</v>
      </c>
      <c r="N510" s="550"/>
      <c r="O510" s="538"/>
      <c r="P510" s="540">
        <f>+N510+O510</f>
        <v>0</v>
      </c>
      <c r="Q510" s="549"/>
      <c r="R510" s="538"/>
      <c r="S510" s="538">
        <f>+Q510+R510</f>
        <v>0</v>
      </c>
      <c r="T510" s="550"/>
      <c r="U510" s="538"/>
      <c r="V510" s="726">
        <f>+T510+U510</f>
        <v>0</v>
      </c>
      <c r="W510" s="480"/>
      <c r="X510" s="480"/>
      <c r="Y510" s="538">
        <f>+W510+X510</f>
        <v>0</v>
      </c>
      <c r="Z510" s="550"/>
      <c r="AA510" s="538"/>
      <c r="AB510" s="540">
        <f>+Z510+AA510</f>
        <v>0</v>
      </c>
      <c r="AC510" s="549"/>
      <c r="AD510" s="538"/>
      <c r="AE510" s="538">
        <f>+AC510+AD510</f>
        <v>0</v>
      </c>
      <c r="AF510" s="550"/>
      <c r="AG510" s="538"/>
      <c r="AH510" s="540">
        <f>+AF510+AG510</f>
        <v>0</v>
      </c>
      <c r="AI510" s="628">
        <f aca="true" t="shared" si="409" ref="AI510:AK513">K510+N510+Q510+T510+W510+Z510+AC510+AF510</f>
        <v>0</v>
      </c>
      <c r="AJ510" s="629">
        <f t="shared" si="409"/>
        <v>0</v>
      </c>
      <c r="AK510" s="630">
        <f t="shared" si="409"/>
        <v>0</v>
      </c>
    </row>
    <row r="511" spans="1:37" s="201" customFormat="1" ht="12.75">
      <c r="A511" s="231"/>
      <c r="B511" s="250"/>
      <c r="C511" s="617"/>
      <c r="D511" s="521"/>
      <c r="E511" s="525"/>
      <c r="F511" s="864"/>
      <c r="G511" s="241"/>
      <c r="H511" s="241"/>
      <c r="I511" s="277"/>
      <c r="J511" s="876" t="s">
        <v>511</v>
      </c>
      <c r="K511" s="549"/>
      <c r="L511" s="538"/>
      <c r="M511" s="538">
        <f>+K511+L511</f>
        <v>0</v>
      </c>
      <c r="N511" s="550"/>
      <c r="O511" s="538"/>
      <c r="P511" s="540">
        <f>+N511+O511</f>
        <v>0</v>
      </c>
      <c r="Q511" s="549"/>
      <c r="R511" s="538"/>
      <c r="S511" s="538">
        <f>+Q511+R511</f>
        <v>0</v>
      </c>
      <c r="T511" s="550"/>
      <c r="U511" s="538"/>
      <c r="V511" s="726">
        <f>+T511+U511</f>
        <v>0</v>
      </c>
      <c r="W511" s="480"/>
      <c r="X511" s="480"/>
      <c r="Y511" s="538">
        <f>+W511+X511</f>
        <v>0</v>
      </c>
      <c r="Z511" s="550"/>
      <c r="AA511" s="538"/>
      <c r="AB511" s="540">
        <f>+Z511+AA511</f>
        <v>0</v>
      </c>
      <c r="AC511" s="549"/>
      <c r="AD511" s="538"/>
      <c r="AE511" s="538">
        <f>+AC511+AD511</f>
        <v>0</v>
      </c>
      <c r="AF511" s="550"/>
      <c r="AG511" s="538"/>
      <c r="AH511" s="540">
        <f>+AF511+AG511</f>
        <v>0</v>
      </c>
      <c r="AI511" s="628">
        <f t="shared" si="409"/>
        <v>0</v>
      </c>
      <c r="AJ511" s="629">
        <f t="shared" si="409"/>
        <v>0</v>
      </c>
      <c r="AK511" s="630">
        <f t="shared" si="409"/>
        <v>0</v>
      </c>
    </row>
    <row r="512" spans="1:37" s="201" customFormat="1" ht="12.75">
      <c r="A512" s="231"/>
      <c r="B512" s="250"/>
      <c r="C512" s="617"/>
      <c r="D512" s="521"/>
      <c r="E512" s="525"/>
      <c r="F512" s="864"/>
      <c r="G512" s="241"/>
      <c r="H512" s="241"/>
      <c r="I512" s="277"/>
      <c r="J512" s="243" t="s">
        <v>509</v>
      </c>
      <c r="K512" s="549"/>
      <c r="L512" s="538"/>
      <c r="M512" s="538">
        <f>+K512+L512</f>
        <v>0</v>
      </c>
      <c r="N512" s="550"/>
      <c r="O512" s="538"/>
      <c r="P512" s="540">
        <f>+N512+O512</f>
        <v>0</v>
      </c>
      <c r="Q512" s="549"/>
      <c r="R512" s="538"/>
      <c r="S512" s="538">
        <f>+Q512+R512</f>
        <v>0</v>
      </c>
      <c r="T512" s="550"/>
      <c r="U512" s="538"/>
      <c r="V512" s="726">
        <f>+T512+U512</f>
        <v>0</v>
      </c>
      <c r="W512" s="480"/>
      <c r="X512" s="480"/>
      <c r="Y512" s="538">
        <f>+W512+X512</f>
        <v>0</v>
      </c>
      <c r="Z512" s="550"/>
      <c r="AA512" s="538"/>
      <c r="AB512" s="540">
        <f>+Z512+AA512</f>
        <v>0</v>
      </c>
      <c r="AC512" s="549"/>
      <c r="AD512" s="538"/>
      <c r="AE512" s="538">
        <f>+AC512+AD512</f>
        <v>0</v>
      </c>
      <c r="AF512" s="550"/>
      <c r="AG512" s="538"/>
      <c r="AH512" s="540">
        <f>+AF512+AG512</f>
        <v>0</v>
      </c>
      <c r="AI512" s="628">
        <f t="shared" si="409"/>
        <v>0</v>
      </c>
      <c r="AJ512" s="629">
        <f t="shared" si="409"/>
        <v>0</v>
      </c>
      <c r="AK512" s="630">
        <f t="shared" si="409"/>
        <v>0</v>
      </c>
    </row>
    <row r="513" spans="1:37" s="201" customFormat="1" ht="12.75">
      <c r="A513" s="231"/>
      <c r="B513" s="250"/>
      <c r="C513" s="617"/>
      <c r="D513" s="521"/>
      <c r="E513" s="525"/>
      <c r="F513" s="864"/>
      <c r="G513" s="241"/>
      <c r="H513" s="877"/>
      <c r="I513" s="878"/>
      <c r="J513" s="876" t="s">
        <v>515</v>
      </c>
      <c r="K513" s="549"/>
      <c r="L513" s="538"/>
      <c r="M513" s="538">
        <f>+K513+L513</f>
        <v>0</v>
      </c>
      <c r="N513" s="550"/>
      <c r="O513" s="538"/>
      <c r="P513" s="540">
        <f>+N513+O513</f>
        <v>0</v>
      </c>
      <c r="Q513" s="549"/>
      <c r="R513" s="538"/>
      <c r="S513" s="538">
        <f>+Q513+R513</f>
        <v>0</v>
      </c>
      <c r="T513" s="550"/>
      <c r="U513" s="538"/>
      <c r="V513" s="726">
        <f>+T513+U513</f>
        <v>0</v>
      </c>
      <c r="W513" s="480"/>
      <c r="X513" s="480"/>
      <c r="Y513" s="538">
        <f>+W513+X513</f>
        <v>0</v>
      </c>
      <c r="Z513" s="550"/>
      <c r="AA513" s="538"/>
      <c r="AB513" s="540">
        <f>+Z513+AA513</f>
        <v>0</v>
      </c>
      <c r="AC513" s="549"/>
      <c r="AD513" s="538"/>
      <c r="AE513" s="538">
        <f>+AC513+AD513</f>
        <v>0</v>
      </c>
      <c r="AF513" s="550"/>
      <c r="AG513" s="538"/>
      <c r="AH513" s="540">
        <f>+AF513+AG513</f>
        <v>0</v>
      </c>
      <c r="AI513" s="628">
        <f t="shared" si="409"/>
        <v>0</v>
      </c>
      <c r="AJ513" s="629">
        <f t="shared" si="409"/>
        <v>0</v>
      </c>
      <c r="AK513" s="630">
        <f t="shared" si="409"/>
        <v>0</v>
      </c>
    </row>
    <row r="514" spans="1:37" s="201" customFormat="1" ht="12.75">
      <c r="A514" s="231"/>
      <c r="B514" s="250" t="s">
        <v>129</v>
      </c>
      <c r="C514" s="617"/>
      <c r="D514" s="521"/>
      <c r="E514" s="525"/>
      <c r="F514" s="854"/>
      <c r="G514" s="199" t="s">
        <v>16</v>
      </c>
      <c r="H514" s="199" t="s">
        <v>51</v>
      </c>
      <c r="J514" s="235"/>
      <c r="K514" s="628">
        <f aca="true" t="shared" si="410" ref="K514:AK514">SUM(K515:K519)</f>
        <v>0</v>
      </c>
      <c r="L514" s="629">
        <f t="shared" si="410"/>
        <v>0</v>
      </c>
      <c r="M514" s="629">
        <f t="shared" si="410"/>
        <v>0</v>
      </c>
      <c r="N514" s="629">
        <f t="shared" si="410"/>
        <v>0</v>
      </c>
      <c r="O514" s="629">
        <f t="shared" si="410"/>
        <v>0</v>
      </c>
      <c r="P514" s="630">
        <f t="shared" si="410"/>
        <v>0</v>
      </c>
      <c r="Q514" s="628">
        <f t="shared" si="410"/>
        <v>0</v>
      </c>
      <c r="R514" s="629">
        <f t="shared" si="410"/>
        <v>0</v>
      </c>
      <c r="S514" s="629">
        <f t="shared" si="410"/>
        <v>0</v>
      </c>
      <c r="T514" s="629">
        <f t="shared" si="410"/>
        <v>0</v>
      </c>
      <c r="U514" s="629">
        <f t="shared" si="410"/>
        <v>0</v>
      </c>
      <c r="V514" s="630">
        <f t="shared" si="410"/>
        <v>0</v>
      </c>
      <c r="W514" s="628">
        <f t="shared" si="410"/>
        <v>0</v>
      </c>
      <c r="X514" s="629">
        <f t="shared" si="410"/>
        <v>0</v>
      </c>
      <c r="Y514" s="629">
        <f t="shared" si="410"/>
        <v>0</v>
      </c>
      <c r="Z514" s="629">
        <f t="shared" si="410"/>
        <v>0</v>
      </c>
      <c r="AA514" s="629">
        <f t="shared" si="410"/>
        <v>0</v>
      </c>
      <c r="AB514" s="630">
        <f t="shared" si="410"/>
        <v>0</v>
      </c>
      <c r="AC514" s="628">
        <f t="shared" si="410"/>
        <v>0</v>
      </c>
      <c r="AD514" s="629">
        <f t="shared" si="410"/>
        <v>0</v>
      </c>
      <c r="AE514" s="629">
        <f t="shared" si="410"/>
        <v>0</v>
      </c>
      <c r="AF514" s="629">
        <f t="shared" si="410"/>
        <v>0</v>
      </c>
      <c r="AG514" s="629">
        <f t="shared" si="410"/>
        <v>0</v>
      </c>
      <c r="AH514" s="630">
        <f t="shared" si="410"/>
        <v>0</v>
      </c>
      <c r="AI514" s="628">
        <f t="shared" si="410"/>
        <v>0</v>
      </c>
      <c r="AJ514" s="629">
        <f t="shared" si="410"/>
        <v>0</v>
      </c>
      <c r="AK514" s="630">
        <f t="shared" si="410"/>
        <v>0</v>
      </c>
    </row>
    <row r="515" spans="1:37" s="201" customFormat="1" ht="12.75">
      <c r="A515" s="231"/>
      <c r="B515" s="250"/>
      <c r="C515" s="617"/>
      <c r="D515" s="521"/>
      <c r="E515" s="525"/>
      <c r="F515" s="864"/>
      <c r="G515" s="241"/>
      <c r="H515" s="251" t="s">
        <v>241</v>
      </c>
      <c r="I515" s="242" t="s">
        <v>514</v>
      </c>
      <c r="J515" s="243"/>
      <c r="K515" s="549"/>
      <c r="L515" s="538"/>
      <c r="M515" s="538">
        <f>+K515+L515</f>
        <v>0</v>
      </c>
      <c r="N515" s="550"/>
      <c r="O515" s="538"/>
      <c r="P515" s="540">
        <f>+N515+O515</f>
        <v>0</v>
      </c>
      <c r="Q515" s="549"/>
      <c r="R515" s="538"/>
      <c r="S515" s="538">
        <f>+Q515+R515</f>
        <v>0</v>
      </c>
      <c r="T515" s="550"/>
      <c r="U515" s="538"/>
      <c r="V515" s="540">
        <f>+T515+U515</f>
        <v>0</v>
      </c>
      <c r="W515" s="549"/>
      <c r="X515" s="538"/>
      <c r="Y515" s="538">
        <f>+W515+X515</f>
        <v>0</v>
      </c>
      <c r="Z515" s="550"/>
      <c r="AA515" s="538"/>
      <c r="AB515" s="540">
        <f>+Z515+AA515</f>
        <v>0</v>
      </c>
      <c r="AC515" s="549"/>
      <c r="AD515" s="538"/>
      <c r="AE515" s="538">
        <f>+AC515+AD515</f>
        <v>0</v>
      </c>
      <c r="AF515" s="550"/>
      <c r="AG515" s="538"/>
      <c r="AH515" s="540">
        <f>+AF515+AG515</f>
        <v>0</v>
      </c>
      <c r="AI515" s="628">
        <f aca="true" t="shared" si="411" ref="AI515:AK518">K515+N515+Q515+T515+W515+Z515+AC515+AF515</f>
        <v>0</v>
      </c>
      <c r="AJ515" s="629">
        <f t="shared" si="411"/>
        <v>0</v>
      </c>
      <c r="AK515" s="630">
        <f t="shared" si="411"/>
        <v>0</v>
      </c>
    </row>
    <row r="516" spans="1:37" s="201" customFormat="1" ht="12.75">
      <c r="A516" s="231"/>
      <c r="B516" s="250"/>
      <c r="C516" s="617"/>
      <c r="D516" s="521"/>
      <c r="E516" s="525"/>
      <c r="F516" s="864"/>
      <c r="G516" s="241"/>
      <c r="H516" s="251" t="s">
        <v>241</v>
      </c>
      <c r="I516" s="277" t="s">
        <v>507</v>
      </c>
      <c r="J516" s="243"/>
      <c r="K516" s="549"/>
      <c r="L516" s="538">
        <v>0</v>
      </c>
      <c r="M516" s="538">
        <f>+K516+L516</f>
        <v>0</v>
      </c>
      <c r="N516" s="550"/>
      <c r="O516" s="538"/>
      <c r="P516" s="540">
        <f>+N516+O516</f>
        <v>0</v>
      </c>
      <c r="Q516" s="549"/>
      <c r="R516" s="538"/>
      <c r="S516" s="538">
        <f>+Q516+R516</f>
        <v>0</v>
      </c>
      <c r="T516" s="550"/>
      <c r="U516" s="538"/>
      <c r="V516" s="540">
        <f>+T516+U516</f>
        <v>0</v>
      </c>
      <c r="W516" s="549"/>
      <c r="X516" s="538"/>
      <c r="Y516" s="538">
        <f>+W516+X516</f>
        <v>0</v>
      </c>
      <c r="Z516" s="550"/>
      <c r="AA516" s="538"/>
      <c r="AB516" s="540">
        <f>+Z516+AA516</f>
        <v>0</v>
      </c>
      <c r="AC516" s="549"/>
      <c r="AD516" s="538"/>
      <c r="AE516" s="538">
        <f>+AC516+AD516</f>
        <v>0</v>
      </c>
      <c r="AF516" s="550"/>
      <c r="AG516" s="538"/>
      <c r="AH516" s="540">
        <f>+AF516+AG516</f>
        <v>0</v>
      </c>
      <c r="AI516" s="628">
        <f t="shared" si="411"/>
        <v>0</v>
      </c>
      <c r="AJ516" s="629">
        <f t="shared" si="411"/>
        <v>0</v>
      </c>
      <c r="AK516" s="630">
        <f t="shared" si="411"/>
        <v>0</v>
      </c>
    </row>
    <row r="517" spans="1:37" s="201" customFormat="1" ht="12.75">
      <c r="A517" s="231"/>
      <c r="B517" s="250"/>
      <c r="C517" s="617"/>
      <c r="D517" s="521"/>
      <c r="E517" s="525"/>
      <c r="F517" s="864"/>
      <c r="G517" s="241"/>
      <c r="H517" s="251" t="s">
        <v>241</v>
      </c>
      <c r="I517" s="277" t="s">
        <v>508</v>
      </c>
      <c r="J517" s="243"/>
      <c r="K517" s="549"/>
      <c r="L517" s="538"/>
      <c r="M517" s="538">
        <f>+K517+L517</f>
        <v>0</v>
      </c>
      <c r="N517" s="550"/>
      <c r="O517" s="538"/>
      <c r="P517" s="540">
        <f>+N517+O517</f>
        <v>0</v>
      </c>
      <c r="Q517" s="549"/>
      <c r="R517" s="538"/>
      <c r="S517" s="538">
        <f>+Q517+R517</f>
        <v>0</v>
      </c>
      <c r="T517" s="550"/>
      <c r="U517" s="538"/>
      <c r="V517" s="540">
        <f>+T517+U517</f>
        <v>0</v>
      </c>
      <c r="W517" s="549"/>
      <c r="X517" s="538"/>
      <c r="Y517" s="538">
        <f>+W517+X517</f>
        <v>0</v>
      </c>
      <c r="Z517" s="550"/>
      <c r="AA517" s="538"/>
      <c r="AB517" s="540">
        <f>+Z517+AA517</f>
        <v>0</v>
      </c>
      <c r="AC517" s="549"/>
      <c r="AD517" s="538"/>
      <c r="AE517" s="538">
        <f>+AC517+AD517</f>
        <v>0</v>
      </c>
      <c r="AF517" s="550"/>
      <c r="AG517" s="538"/>
      <c r="AH517" s="540">
        <f>+AF517+AG517</f>
        <v>0</v>
      </c>
      <c r="AI517" s="628">
        <f t="shared" si="411"/>
        <v>0</v>
      </c>
      <c r="AJ517" s="629">
        <f t="shared" si="411"/>
        <v>0</v>
      </c>
      <c r="AK517" s="630">
        <f t="shared" si="411"/>
        <v>0</v>
      </c>
    </row>
    <row r="518" spans="1:37" s="201" customFormat="1" ht="12.75">
      <c r="A518" s="231"/>
      <c r="B518" s="250"/>
      <c r="C518" s="617"/>
      <c r="D518" s="521"/>
      <c r="E518" s="525"/>
      <c r="F518" s="864"/>
      <c r="G518" s="241"/>
      <c r="H518" s="251" t="s">
        <v>241</v>
      </c>
      <c r="I518" s="277" t="s">
        <v>406</v>
      </c>
      <c r="J518" s="243"/>
      <c r="K518" s="659"/>
      <c r="L518" s="658"/>
      <c r="M518" s="658">
        <f>+K518+L518</f>
        <v>0</v>
      </c>
      <c r="N518" s="697"/>
      <c r="O518" s="658"/>
      <c r="P518" s="698">
        <f>+N518+O518</f>
        <v>0</v>
      </c>
      <c r="Q518" s="659"/>
      <c r="R518" s="658"/>
      <c r="S518" s="658">
        <f>+Q518+R518</f>
        <v>0</v>
      </c>
      <c r="T518" s="697"/>
      <c r="U518" s="658"/>
      <c r="V518" s="698">
        <f>+T518+U518</f>
        <v>0</v>
      </c>
      <c r="W518" s="659"/>
      <c r="X518" s="658"/>
      <c r="Y518" s="658">
        <f>+W518+X518</f>
        <v>0</v>
      </c>
      <c r="Z518" s="697"/>
      <c r="AA518" s="658"/>
      <c r="AB518" s="698">
        <f>+Z518+AA518</f>
        <v>0</v>
      </c>
      <c r="AC518" s="659"/>
      <c r="AD518" s="658"/>
      <c r="AE518" s="658">
        <f>+AC518+AD518</f>
        <v>0</v>
      </c>
      <c r="AF518" s="697"/>
      <c r="AG518" s="658"/>
      <c r="AH518" s="698">
        <f>+AF518+AG518</f>
        <v>0</v>
      </c>
      <c r="AI518" s="628">
        <f t="shared" si="411"/>
        <v>0</v>
      </c>
      <c r="AJ518" s="629">
        <f t="shared" si="411"/>
        <v>0</v>
      </c>
      <c r="AK518" s="630">
        <f t="shared" si="411"/>
        <v>0</v>
      </c>
    </row>
    <row r="519" spans="1:37" s="201" customFormat="1" ht="12.75">
      <c r="A519" s="231"/>
      <c r="B519" s="513"/>
      <c r="C519" s="661"/>
      <c r="D519" s="570"/>
      <c r="E519" s="571"/>
      <c r="F519" s="855"/>
      <c r="G519" s="262"/>
      <c r="H519" s="289" t="s">
        <v>241</v>
      </c>
      <c r="I519" s="287" t="s">
        <v>407</v>
      </c>
      <c r="J519" s="263"/>
      <c r="K519" s="643">
        <f aca="true" t="shared" si="412" ref="K519:AK519">SUM(K520:K523)</f>
        <v>0</v>
      </c>
      <c r="L519" s="644">
        <f t="shared" si="412"/>
        <v>0</v>
      </c>
      <c r="M519" s="644">
        <f t="shared" si="412"/>
        <v>0</v>
      </c>
      <c r="N519" s="644">
        <f t="shared" si="412"/>
        <v>0</v>
      </c>
      <c r="O519" s="644">
        <f t="shared" si="412"/>
        <v>0</v>
      </c>
      <c r="P519" s="645">
        <f t="shared" si="412"/>
        <v>0</v>
      </c>
      <c r="Q519" s="643">
        <f t="shared" si="412"/>
        <v>0</v>
      </c>
      <c r="R519" s="644">
        <f t="shared" si="412"/>
        <v>0</v>
      </c>
      <c r="S519" s="644">
        <f t="shared" si="412"/>
        <v>0</v>
      </c>
      <c r="T519" s="644">
        <f t="shared" si="412"/>
        <v>0</v>
      </c>
      <c r="U519" s="644">
        <f t="shared" si="412"/>
        <v>0</v>
      </c>
      <c r="V519" s="645">
        <f t="shared" si="412"/>
        <v>0</v>
      </c>
      <c r="W519" s="643">
        <f t="shared" si="412"/>
        <v>0</v>
      </c>
      <c r="X519" s="644">
        <f t="shared" si="412"/>
        <v>0</v>
      </c>
      <c r="Y519" s="644">
        <f t="shared" si="412"/>
        <v>0</v>
      </c>
      <c r="Z519" s="644">
        <f t="shared" si="412"/>
        <v>0</v>
      </c>
      <c r="AA519" s="644">
        <f t="shared" si="412"/>
        <v>0</v>
      </c>
      <c r="AB519" s="645">
        <f t="shared" si="412"/>
        <v>0</v>
      </c>
      <c r="AC519" s="643">
        <f t="shared" si="412"/>
        <v>0</v>
      </c>
      <c r="AD519" s="644">
        <f t="shared" si="412"/>
        <v>0</v>
      </c>
      <c r="AE519" s="644">
        <f t="shared" si="412"/>
        <v>0</v>
      </c>
      <c r="AF519" s="644">
        <f t="shared" si="412"/>
        <v>0</v>
      </c>
      <c r="AG519" s="644">
        <f t="shared" si="412"/>
        <v>0</v>
      </c>
      <c r="AH519" s="645">
        <f t="shared" si="412"/>
        <v>0</v>
      </c>
      <c r="AI519" s="643">
        <f t="shared" si="412"/>
        <v>0</v>
      </c>
      <c r="AJ519" s="644">
        <f t="shared" si="412"/>
        <v>0</v>
      </c>
      <c r="AK519" s="645">
        <f t="shared" si="412"/>
        <v>0</v>
      </c>
    </row>
    <row r="520" spans="1:37" s="201" customFormat="1" ht="12.75">
      <c r="A520" s="231"/>
      <c r="B520" s="250"/>
      <c r="C520" s="617"/>
      <c r="D520" s="521"/>
      <c r="E520" s="525"/>
      <c r="F520" s="855"/>
      <c r="G520" s="262"/>
      <c r="H520" s="241"/>
      <c r="I520" s="277"/>
      <c r="J520" s="243" t="s">
        <v>512</v>
      </c>
      <c r="K520" s="549"/>
      <c r="L520" s="538">
        <v>0</v>
      </c>
      <c r="M520" s="538">
        <f>+K520+L520</f>
        <v>0</v>
      </c>
      <c r="N520" s="550"/>
      <c r="O520" s="538"/>
      <c r="P520" s="540">
        <f>+N520+O520</f>
        <v>0</v>
      </c>
      <c r="Q520" s="549"/>
      <c r="R520" s="538"/>
      <c r="S520" s="538">
        <f>+Q520+R520</f>
        <v>0</v>
      </c>
      <c r="T520" s="550"/>
      <c r="U520" s="538"/>
      <c r="V520" s="540">
        <f>+T520+U520</f>
        <v>0</v>
      </c>
      <c r="W520" s="549"/>
      <c r="X520" s="538"/>
      <c r="Y520" s="538">
        <f>+W520+X520</f>
        <v>0</v>
      </c>
      <c r="Z520" s="550"/>
      <c r="AA520" s="538"/>
      <c r="AB520" s="540">
        <f>+Z520+AA520</f>
        <v>0</v>
      </c>
      <c r="AC520" s="549"/>
      <c r="AD520" s="538"/>
      <c r="AE520" s="538">
        <f>+AC520+AD520</f>
        <v>0</v>
      </c>
      <c r="AF520" s="550"/>
      <c r="AG520" s="538"/>
      <c r="AH520" s="540">
        <f>+AF520+AG520</f>
        <v>0</v>
      </c>
      <c r="AI520" s="628">
        <f aca="true" t="shared" si="413" ref="AI520:AK523">K520+N520+Q520+T520+W520+Z520+AC520+AF520</f>
        <v>0</v>
      </c>
      <c r="AJ520" s="629">
        <f t="shared" si="413"/>
        <v>0</v>
      </c>
      <c r="AK520" s="630">
        <f t="shared" si="413"/>
        <v>0</v>
      </c>
    </row>
    <row r="521" spans="1:37" s="201" customFormat="1" ht="12.75">
      <c r="A521" s="231"/>
      <c r="B521" s="250"/>
      <c r="C521" s="617"/>
      <c r="D521" s="521"/>
      <c r="E521" s="525"/>
      <c r="F521" s="864"/>
      <c r="G521" s="241"/>
      <c r="H521" s="241"/>
      <c r="I521" s="277"/>
      <c r="J521" s="243" t="s">
        <v>349</v>
      </c>
      <c r="K521" s="549"/>
      <c r="L521" s="538"/>
      <c r="M521" s="538">
        <f>+K521+L521</f>
        <v>0</v>
      </c>
      <c r="N521" s="550"/>
      <c r="O521" s="538"/>
      <c r="P521" s="540">
        <f>+N521+O521</f>
        <v>0</v>
      </c>
      <c r="Q521" s="549"/>
      <c r="R521" s="538"/>
      <c r="S521" s="538">
        <f>+Q521+R521</f>
        <v>0</v>
      </c>
      <c r="T521" s="550"/>
      <c r="U521" s="538"/>
      <c r="V521" s="540">
        <f>+T521+U521</f>
        <v>0</v>
      </c>
      <c r="W521" s="549"/>
      <c r="X521" s="538"/>
      <c r="Y521" s="538">
        <f>+W521+X521</f>
        <v>0</v>
      </c>
      <c r="Z521" s="550"/>
      <c r="AA521" s="538"/>
      <c r="AB521" s="540">
        <f>+Z521+AA521</f>
        <v>0</v>
      </c>
      <c r="AC521" s="549"/>
      <c r="AD521" s="538"/>
      <c r="AE521" s="538">
        <f>+AC521+AD521</f>
        <v>0</v>
      </c>
      <c r="AF521" s="550"/>
      <c r="AG521" s="538"/>
      <c r="AH521" s="540">
        <f>+AF521+AG521</f>
        <v>0</v>
      </c>
      <c r="AI521" s="628">
        <f t="shared" si="413"/>
        <v>0</v>
      </c>
      <c r="AJ521" s="629">
        <f t="shared" si="413"/>
        <v>0</v>
      </c>
      <c r="AK521" s="630">
        <f t="shared" si="413"/>
        <v>0</v>
      </c>
    </row>
    <row r="522" spans="1:39" s="201" customFormat="1" ht="12.75">
      <c r="A522" s="231"/>
      <c r="B522" s="188"/>
      <c r="C522" s="879"/>
      <c r="D522" s="196"/>
      <c r="E522" s="880"/>
      <c r="F522" s="787"/>
      <c r="G522" s="241"/>
      <c r="H522" s="241"/>
      <c r="I522" s="242"/>
      <c r="J522" s="243" t="s">
        <v>349</v>
      </c>
      <c r="K522" s="550"/>
      <c r="L522" s="550"/>
      <c r="M522" s="550">
        <v>0</v>
      </c>
      <c r="N522" s="550"/>
      <c r="O522" s="550"/>
      <c r="P522" s="881">
        <v>0</v>
      </c>
      <c r="Q522" s="550"/>
      <c r="R522" s="550"/>
      <c r="S522" s="550">
        <v>0</v>
      </c>
      <c r="T522" s="550"/>
      <c r="U522" s="550"/>
      <c r="V522" s="881">
        <v>0</v>
      </c>
      <c r="W522" s="550"/>
      <c r="X522" s="550"/>
      <c r="Y522" s="550">
        <v>0</v>
      </c>
      <c r="Z522" s="550"/>
      <c r="AA522" s="550"/>
      <c r="AB522" s="881">
        <v>0</v>
      </c>
      <c r="AC522" s="550"/>
      <c r="AD522" s="550"/>
      <c r="AE522" s="550">
        <v>0</v>
      </c>
      <c r="AF522" s="550"/>
      <c r="AG522" s="550"/>
      <c r="AH522" s="881">
        <v>0</v>
      </c>
      <c r="AI522" s="882">
        <v>0</v>
      </c>
      <c r="AJ522" s="882">
        <v>0</v>
      </c>
      <c r="AK522" s="883">
        <v>0</v>
      </c>
      <c r="AL522" s="192"/>
      <c r="AM522" s="192"/>
    </row>
    <row r="523" spans="1:37" s="201" customFormat="1" ht="12.75">
      <c r="A523" s="231"/>
      <c r="B523" s="250"/>
      <c r="C523" s="617"/>
      <c r="D523" s="521"/>
      <c r="E523" s="525"/>
      <c r="F523" s="864"/>
      <c r="G523" s="241"/>
      <c r="H523" s="877"/>
      <c r="I523" s="878"/>
      <c r="J523" s="243" t="s">
        <v>349</v>
      </c>
      <c r="K523" s="549"/>
      <c r="L523" s="538"/>
      <c r="M523" s="538">
        <f>+K523+L523</f>
        <v>0</v>
      </c>
      <c r="N523" s="550"/>
      <c r="O523" s="538"/>
      <c r="P523" s="540">
        <f>+N523+O523</f>
        <v>0</v>
      </c>
      <c r="Q523" s="549"/>
      <c r="R523" s="538"/>
      <c r="S523" s="538">
        <f>+Q523+R523</f>
        <v>0</v>
      </c>
      <c r="T523" s="550"/>
      <c r="U523" s="538"/>
      <c r="V523" s="540">
        <f>+T523+U523</f>
        <v>0</v>
      </c>
      <c r="W523" s="549"/>
      <c r="X523" s="538"/>
      <c r="Y523" s="538">
        <f>+W523+X523</f>
        <v>0</v>
      </c>
      <c r="Z523" s="550"/>
      <c r="AA523" s="538"/>
      <c r="AB523" s="540">
        <f>+Z523+AA523</f>
        <v>0</v>
      </c>
      <c r="AC523" s="549"/>
      <c r="AD523" s="538"/>
      <c r="AE523" s="538">
        <f>+AC523+AD523</f>
        <v>0</v>
      </c>
      <c r="AF523" s="550"/>
      <c r="AG523" s="538"/>
      <c r="AH523" s="540">
        <f>+AF523+AG523</f>
        <v>0</v>
      </c>
      <c r="AI523" s="628">
        <f t="shared" si="413"/>
        <v>0</v>
      </c>
      <c r="AJ523" s="629">
        <f t="shared" si="413"/>
        <v>0</v>
      </c>
      <c r="AK523" s="630">
        <f t="shared" si="413"/>
        <v>0</v>
      </c>
    </row>
    <row r="524" spans="1:37" s="201" customFormat="1" ht="12.75">
      <c r="A524" s="231"/>
      <c r="B524" s="250" t="s">
        <v>129</v>
      </c>
      <c r="C524" s="617"/>
      <c r="D524" s="521"/>
      <c r="E524" s="525"/>
      <c r="F524" s="854"/>
      <c r="G524" s="199" t="s">
        <v>17</v>
      </c>
      <c r="H524" s="884" t="s">
        <v>493</v>
      </c>
      <c r="J524" s="235"/>
      <c r="K524" s="628">
        <f aca="true" t="shared" si="414" ref="K524:AK524">SUM(K525:K529)</f>
        <v>0</v>
      </c>
      <c r="L524" s="629">
        <f t="shared" si="414"/>
        <v>0</v>
      </c>
      <c r="M524" s="629">
        <f t="shared" si="414"/>
        <v>0</v>
      </c>
      <c r="N524" s="629">
        <f t="shared" si="414"/>
        <v>0</v>
      </c>
      <c r="O524" s="629">
        <f t="shared" si="414"/>
        <v>0</v>
      </c>
      <c r="P524" s="630">
        <f t="shared" si="414"/>
        <v>0</v>
      </c>
      <c r="Q524" s="628">
        <f t="shared" si="414"/>
        <v>0</v>
      </c>
      <c r="R524" s="629">
        <f t="shared" si="414"/>
        <v>0</v>
      </c>
      <c r="S524" s="629">
        <f t="shared" si="414"/>
        <v>0</v>
      </c>
      <c r="T524" s="629">
        <f t="shared" si="414"/>
        <v>0</v>
      </c>
      <c r="U524" s="629">
        <f t="shared" si="414"/>
        <v>0</v>
      </c>
      <c r="V524" s="630">
        <f t="shared" si="414"/>
        <v>0</v>
      </c>
      <c r="W524" s="628">
        <f t="shared" si="414"/>
        <v>0</v>
      </c>
      <c r="X524" s="629">
        <f t="shared" si="414"/>
        <v>0</v>
      </c>
      <c r="Y524" s="629">
        <f t="shared" si="414"/>
        <v>0</v>
      </c>
      <c r="Z524" s="629">
        <f t="shared" si="414"/>
        <v>0</v>
      </c>
      <c r="AA524" s="629">
        <f t="shared" si="414"/>
        <v>0</v>
      </c>
      <c r="AB524" s="630">
        <f t="shared" si="414"/>
        <v>0</v>
      </c>
      <c r="AC524" s="628">
        <f t="shared" si="414"/>
        <v>0</v>
      </c>
      <c r="AD524" s="629">
        <f t="shared" si="414"/>
        <v>0</v>
      </c>
      <c r="AE524" s="629">
        <f t="shared" si="414"/>
        <v>0</v>
      </c>
      <c r="AF524" s="629">
        <f t="shared" si="414"/>
        <v>0</v>
      </c>
      <c r="AG524" s="629">
        <f t="shared" si="414"/>
        <v>0</v>
      </c>
      <c r="AH524" s="630">
        <f t="shared" si="414"/>
        <v>0</v>
      </c>
      <c r="AI524" s="628">
        <f t="shared" si="414"/>
        <v>0</v>
      </c>
      <c r="AJ524" s="629">
        <f t="shared" si="414"/>
        <v>0</v>
      </c>
      <c r="AK524" s="630">
        <f t="shared" si="414"/>
        <v>0</v>
      </c>
    </row>
    <row r="525" spans="1:37" s="201" customFormat="1" ht="12.75">
      <c r="A525" s="231"/>
      <c r="B525" s="250"/>
      <c r="C525" s="617"/>
      <c r="D525" s="521"/>
      <c r="E525" s="525"/>
      <c r="F525" s="864"/>
      <c r="G525" s="241"/>
      <c r="H525" s="251" t="s">
        <v>241</v>
      </c>
      <c r="I525" s="242" t="s">
        <v>514</v>
      </c>
      <c r="J525" s="243"/>
      <c r="K525" s="549"/>
      <c r="L525" s="538"/>
      <c r="M525" s="538">
        <f>+K525+L525</f>
        <v>0</v>
      </c>
      <c r="N525" s="550"/>
      <c r="O525" s="538"/>
      <c r="P525" s="540">
        <f>+N525+O525</f>
        <v>0</v>
      </c>
      <c r="Q525" s="549"/>
      <c r="R525" s="538"/>
      <c r="S525" s="538">
        <f>+Q525+R525</f>
        <v>0</v>
      </c>
      <c r="T525" s="550"/>
      <c r="U525" s="538"/>
      <c r="V525" s="726">
        <f>+T525+U525</f>
        <v>0</v>
      </c>
      <c r="W525" s="480"/>
      <c r="X525" s="480"/>
      <c r="Y525" s="538">
        <f>+W525+X525</f>
        <v>0</v>
      </c>
      <c r="Z525" s="550"/>
      <c r="AA525" s="538"/>
      <c r="AB525" s="540">
        <f>+Z525+AA525</f>
        <v>0</v>
      </c>
      <c r="AC525" s="549"/>
      <c r="AD525" s="538"/>
      <c r="AE525" s="538">
        <f>+AC525+AD525</f>
        <v>0</v>
      </c>
      <c r="AF525" s="550"/>
      <c r="AG525" s="538"/>
      <c r="AH525" s="540">
        <f>+AF525+AG525</f>
        <v>0</v>
      </c>
      <c r="AI525" s="628">
        <f aca="true" t="shared" si="415" ref="AI525:AK528">K525+N525+Q525+T525+W525+Z525+AC525+AF525</f>
        <v>0</v>
      </c>
      <c r="AJ525" s="629">
        <f t="shared" si="415"/>
        <v>0</v>
      </c>
      <c r="AK525" s="630">
        <f t="shared" si="415"/>
        <v>0</v>
      </c>
    </row>
    <row r="526" spans="1:37" s="201" customFormat="1" ht="12.75">
      <c r="A526" s="231"/>
      <c r="B526" s="250"/>
      <c r="C526" s="617"/>
      <c r="D526" s="521"/>
      <c r="E526" s="525"/>
      <c r="F526" s="864"/>
      <c r="G526" s="241"/>
      <c r="H526" s="251" t="s">
        <v>241</v>
      </c>
      <c r="I526" s="277" t="s">
        <v>507</v>
      </c>
      <c r="J526" s="243"/>
      <c r="K526" s="549"/>
      <c r="L526" s="538"/>
      <c r="M526" s="538">
        <f>+K526+L526</f>
        <v>0</v>
      </c>
      <c r="N526" s="550"/>
      <c r="O526" s="538"/>
      <c r="P526" s="540">
        <f>+N526+O526</f>
        <v>0</v>
      </c>
      <c r="Q526" s="549"/>
      <c r="R526" s="538"/>
      <c r="S526" s="538">
        <f>+Q526+R526</f>
        <v>0</v>
      </c>
      <c r="T526" s="550"/>
      <c r="U526" s="538"/>
      <c r="V526" s="726">
        <f>+T526+U526</f>
        <v>0</v>
      </c>
      <c r="W526" s="480"/>
      <c r="X526" s="480"/>
      <c r="Y526" s="538">
        <f>+W526+X526</f>
        <v>0</v>
      </c>
      <c r="Z526" s="550"/>
      <c r="AA526" s="538"/>
      <c r="AB526" s="540">
        <f>+Z526+AA526</f>
        <v>0</v>
      </c>
      <c r="AC526" s="549"/>
      <c r="AD526" s="538"/>
      <c r="AE526" s="538">
        <f>+AC526+AD526</f>
        <v>0</v>
      </c>
      <c r="AF526" s="550"/>
      <c r="AG526" s="538"/>
      <c r="AH526" s="540">
        <f>+AF526+AG526</f>
        <v>0</v>
      </c>
      <c r="AI526" s="628">
        <f t="shared" si="415"/>
        <v>0</v>
      </c>
      <c r="AJ526" s="629">
        <f t="shared" si="415"/>
        <v>0</v>
      </c>
      <c r="AK526" s="630">
        <f t="shared" si="415"/>
        <v>0</v>
      </c>
    </row>
    <row r="527" spans="1:37" s="201" customFormat="1" ht="12.75">
      <c r="A527" s="231"/>
      <c r="B527" s="250"/>
      <c r="C527" s="617"/>
      <c r="D527" s="521"/>
      <c r="E527" s="525"/>
      <c r="F527" s="864"/>
      <c r="G527" s="241"/>
      <c r="H527" s="251" t="s">
        <v>241</v>
      </c>
      <c r="I527" s="277" t="s">
        <v>508</v>
      </c>
      <c r="J527" s="243"/>
      <c r="K527" s="549"/>
      <c r="L527" s="538"/>
      <c r="M527" s="538">
        <f>+K527+L527</f>
        <v>0</v>
      </c>
      <c r="N527" s="550"/>
      <c r="O527" s="538"/>
      <c r="P527" s="540">
        <f>+N527+O527</f>
        <v>0</v>
      </c>
      <c r="Q527" s="549"/>
      <c r="R527" s="538"/>
      <c r="S527" s="538">
        <f>+Q527+R527</f>
        <v>0</v>
      </c>
      <c r="T527" s="550"/>
      <c r="U527" s="538"/>
      <c r="V527" s="726">
        <f>+T527+U527</f>
        <v>0</v>
      </c>
      <c r="W527" s="480"/>
      <c r="X527" s="480"/>
      <c r="Y527" s="538">
        <f>+W527+X527</f>
        <v>0</v>
      </c>
      <c r="Z527" s="550"/>
      <c r="AA527" s="538"/>
      <c r="AB527" s="540">
        <f>+Z527+AA527</f>
        <v>0</v>
      </c>
      <c r="AC527" s="549"/>
      <c r="AD527" s="538"/>
      <c r="AE527" s="538">
        <f>+AC527+AD527</f>
        <v>0</v>
      </c>
      <c r="AF527" s="550"/>
      <c r="AG527" s="538"/>
      <c r="AH527" s="540">
        <f>+AF527+AG527</f>
        <v>0</v>
      </c>
      <c r="AI527" s="628">
        <f t="shared" si="415"/>
        <v>0</v>
      </c>
      <c r="AJ527" s="629">
        <f t="shared" si="415"/>
        <v>0</v>
      </c>
      <c r="AK527" s="630">
        <f t="shared" si="415"/>
        <v>0</v>
      </c>
    </row>
    <row r="528" spans="1:37" s="201" customFormat="1" ht="12.75">
      <c r="A528" s="231"/>
      <c r="B528" s="250"/>
      <c r="C528" s="617"/>
      <c r="D528" s="521"/>
      <c r="E528" s="525"/>
      <c r="F528" s="864"/>
      <c r="G528" s="241"/>
      <c r="H528" s="251" t="s">
        <v>241</v>
      </c>
      <c r="I528" s="277" t="s">
        <v>406</v>
      </c>
      <c r="J528" s="243"/>
      <c r="K528" s="549"/>
      <c r="L528" s="538"/>
      <c r="M528" s="538">
        <f>+K528+L528</f>
        <v>0</v>
      </c>
      <c r="N528" s="550"/>
      <c r="O528" s="538"/>
      <c r="P528" s="540">
        <f>+N528+O528</f>
        <v>0</v>
      </c>
      <c r="Q528" s="549"/>
      <c r="R528" s="538"/>
      <c r="S528" s="538">
        <f>+Q528+R528</f>
        <v>0</v>
      </c>
      <c r="T528" s="550"/>
      <c r="U528" s="538"/>
      <c r="V528" s="726">
        <f>+T528+U528</f>
        <v>0</v>
      </c>
      <c r="W528" s="480"/>
      <c r="X528" s="480"/>
      <c r="Y528" s="538">
        <f>+W528+X528</f>
        <v>0</v>
      </c>
      <c r="Z528" s="550"/>
      <c r="AA528" s="538"/>
      <c r="AB528" s="540">
        <f>+Z528+AA528</f>
        <v>0</v>
      </c>
      <c r="AC528" s="549"/>
      <c r="AD528" s="538"/>
      <c r="AE528" s="538">
        <f>+AC528+AD528</f>
        <v>0</v>
      </c>
      <c r="AF528" s="550"/>
      <c r="AG528" s="538"/>
      <c r="AH528" s="540">
        <f>+AF528+AG528</f>
        <v>0</v>
      </c>
      <c r="AI528" s="628">
        <f t="shared" si="415"/>
        <v>0</v>
      </c>
      <c r="AJ528" s="629">
        <f t="shared" si="415"/>
        <v>0</v>
      </c>
      <c r="AK528" s="630">
        <f t="shared" si="415"/>
        <v>0</v>
      </c>
    </row>
    <row r="529" spans="1:37" s="201" customFormat="1" ht="12.75">
      <c r="A529" s="231"/>
      <c r="B529" s="250"/>
      <c r="C529" s="617"/>
      <c r="D529" s="521"/>
      <c r="E529" s="525"/>
      <c r="F529" s="864"/>
      <c r="G529" s="241"/>
      <c r="H529" s="251" t="s">
        <v>241</v>
      </c>
      <c r="I529" s="277" t="s">
        <v>407</v>
      </c>
      <c r="J529" s="243"/>
      <c r="K529" s="628">
        <f aca="true" t="shared" si="416" ref="K529:AK529">SUM(K530:K533)</f>
        <v>0</v>
      </c>
      <c r="L529" s="629">
        <f t="shared" si="416"/>
        <v>0</v>
      </c>
      <c r="M529" s="629">
        <f t="shared" si="416"/>
        <v>0</v>
      </c>
      <c r="N529" s="629">
        <f t="shared" si="416"/>
        <v>0</v>
      </c>
      <c r="O529" s="629">
        <f t="shared" si="416"/>
        <v>0</v>
      </c>
      <c r="P529" s="630">
        <f t="shared" si="416"/>
        <v>0</v>
      </c>
      <c r="Q529" s="628">
        <f t="shared" si="416"/>
        <v>0</v>
      </c>
      <c r="R529" s="629">
        <f t="shared" si="416"/>
        <v>0</v>
      </c>
      <c r="S529" s="629">
        <f t="shared" si="416"/>
        <v>0</v>
      </c>
      <c r="T529" s="629">
        <f t="shared" si="416"/>
        <v>0</v>
      </c>
      <c r="U529" s="629">
        <f t="shared" si="416"/>
        <v>0</v>
      </c>
      <c r="V529" s="729">
        <f t="shared" si="416"/>
        <v>0</v>
      </c>
      <c r="W529" s="629">
        <f t="shared" si="416"/>
        <v>0</v>
      </c>
      <c r="X529" s="629">
        <f t="shared" si="416"/>
        <v>0</v>
      </c>
      <c r="Y529" s="629">
        <f t="shared" si="416"/>
        <v>0</v>
      </c>
      <c r="Z529" s="629">
        <f t="shared" si="416"/>
        <v>0</v>
      </c>
      <c r="AA529" s="629">
        <f t="shared" si="416"/>
        <v>0</v>
      </c>
      <c r="AB529" s="630">
        <f t="shared" si="416"/>
        <v>0</v>
      </c>
      <c r="AC529" s="628">
        <f t="shared" si="416"/>
        <v>0</v>
      </c>
      <c r="AD529" s="629">
        <f t="shared" si="416"/>
        <v>0</v>
      </c>
      <c r="AE529" s="629">
        <f t="shared" si="416"/>
        <v>0</v>
      </c>
      <c r="AF529" s="629">
        <f t="shared" si="416"/>
        <v>0</v>
      </c>
      <c r="AG529" s="629">
        <f t="shared" si="416"/>
        <v>0</v>
      </c>
      <c r="AH529" s="630">
        <f t="shared" si="416"/>
        <v>0</v>
      </c>
      <c r="AI529" s="628">
        <f t="shared" si="416"/>
        <v>0</v>
      </c>
      <c r="AJ529" s="629">
        <f t="shared" si="416"/>
        <v>0</v>
      </c>
      <c r="AK529" s="630">
        <f t="shared" si="416"/>
        <v>0</v>
      </c>
    </row>
    <row r="530" spans="1:37" s="201" customFormat="1" ht="12.75">
      <c r="A530" s="231"/>
      <c r="B530" s="250"/>
      <c r="C530" s="617"/>
      <c r="D530" s="521"/>
      <c r="E530" s="525"/>
      <c r="F530" s="864"/>
      <c r="G530" s="241"/>
      <c r="H530" s="241"/>
      <c r="I530" s="277"/>
      <c r="J530" s="243" t="s">
        <v>511</v>
      </c>
      <c r="K530" s="549"/>
      <c r="L530" s="538"/>
      <c r="M530" s="538">
        <f>+K530+L530</f>
        <v>0</v>
      </c>
      <c r="N530" s="550"/>
      <c r="O530" s="538"/>
      <c r="P530" s="540">
        <f>+N530+O530</f>
        <v>0</v>
      </c>
      <c r="Q530" s="549"/>
      <c r="R530" s="538"/>
      <c r="S530" s="538">
        <f>+Q530+R530</f>
        <v>0</v>
      </c>
      <c r="T530" s="550"/>
      <c r="U530" s="538"/>
      <c r="V530" s="726">
        <f>+T530+U530</f>
        <v>0</v>
      </c>
      <c r="W530" s="480"/>
      <c r="X530" s="480"/>
      <c r="Y530" s="538">
        <f>+W530+X530</f>
        <v>0</v>
      </c>
      <c r="Z530" s="550"/>
      <c r="AA530" s="538"/>
      <c r="AB530" s="540">
        <f>+Z530+AA530</f>
        <v>0</v>
      </c>
      <c r="AC530" s="549"/>
      <c r="AD530" s="538"/>
      <c r="AE530" s="538">
        <f>+AC530+AD530</f>
        <v>0</v>
      </c>
      <c r="AF530" s="550"/>
      <c r="AG530" s="538"/>
      <c r="AH530" s="540">
        <f>+AF530+AG530</f>
        <v>0</v>
      </c>
      <c r="AI530" s="628">
        <f aca="true" t="shared" si="417" ref="AI530:AK533">K530+N530+Q530+T530+W530+Z530+AC530+AF530</f>
        <v>0</v>
      </c>
      <c r="AJ530" s="629">
        <f t="shared" si="417"/>
        <v>0</v>
      </c>
      <c r="AK530" s="630">
        <f t="shared" si="417"/>
        <v>0</v>
      </c>
    </row>
    <row r="531" spans="1:37" s="201" customFormat="1" ht="12.75">
      <c r="A531" s="254"/>
      <c r="B531" s="513"/>
      <c r="C531" s="661"/>
      <c r="D531" s="570"/>
      <c r="E531" s="571"/>
      <c r="F531" s="864"/>
      <c r="G531" s="241"/>
      <c r="H531" s="241"/>
      <c r="I531" s="277"/>
      <c r="J531" s="243" t="s">
        <v>509</v>
      </c>
      <c r="K531" s="549"/>
      <c r="L531" s="538"/>
      <c r="M531" s="538">
        <f>+K531+L531</f>
        <v>0</v>
      </c>
      <c r="N531" s="550"/>
      <c r="O531" s="538"/>
      <c r="P531" s="540">
        <f>+N531+O531</f>
        <v>0</v>
      </c>
      <c r="Q531" s="549"/>
      <c r="R531" s="538"/>
      <c r="S531" s="538">
        <f>+Q531+R531</f>
        <v>0</v>
      </c>
      <c r="T531" s="550"/>
      <c r="U531" s="538"/>
      <c r="V531" s="726">
        <f>+T531+U531</f>
        <v>0</v>
      </c>
      <c r="W531" s="480"/>
      <c r="X531" s="480"/>
      <c r="Y531" s="538">
        <f>+W531+X531</f>
        <v>0</v>
      </c>
      <c r="Z531" s="550"/>
      <c r="AA531" s="538"/>
      <c r="AB531" s="540">
        <f>+Z531+AA531</f>
        <v>0</v>
      </c>
      <c r="AC531" s="549"/>
      <c r="AD531" s="538"/>
      <c r="AE531" s="538">
        <f>+AC531+AD531</f>
        <v>0</v>
      </c>
      <c r="AF531" s="550"/>
      <c r="AG531" s="538"/>
      <c r="AH531" s="540">
        <f>+AF531+AG531</f>
        <v>0</v>
      </c>
      <c r="AI531" s="628">
        <f t="shared" si="417"/>
        <v>0</v>
      </c>
      <c r="AJ531" s="629">
        <f t="shared" si="417"/>
        <v>0</v>
      </c>
      <c r="AK531" s="630">
        <f t="shared" si="417"/>
        <v>0</v>
      </c>
    </row>
    <row r="532" spans="1:37" s="201" customFormat="1" ht="12.75">
      <c r="A532" s="727"/>
      <c r="B532" s="573" t="s">
        <v>129</v>
      </c>
      <c r="C532" s="873"/>
      <c r="D532" s="575"/>
      <c r="E532" s="576"/>
      <c r="F532" s="864"/>
      <c r="G532" s="241"/>
      <c r="H532" s="241"/>
      <c r="I532" s="277"/>
      <c r="J532" s="243" t="s">
        <v>512</v>
      </c>
      <c r="K532" s="549"/>
      <c r="L532" s="538"/>
      <c r="M532" s="538">
        <f>+K532+L532</f>
        <v>0</v>
      </c>
      <c r="N532" s="550"/>
      <c r="O532" s="538"/>
      <c r="P532" s="540">
        <f>+N532+O532</f>
        <v>0</v>
      </c>
      <c r="Q532" s="549"/>
      <c r="R532" s="538"/>
      <c r="S532" s="538">
        <f>+Q532+R532</f>
        <v>0</v>
      </c>
      <c r="T532" s="550"/>
      <c r="U532" s="538"/>
      <c r="V532" s="726">
        <f>+T532+U532</f>
        <v>0</v>
      </c>
      <c r="W532" s="480"/>
      <c r="X532" s="480"/>
      <c r="Y532" s="538">
        <f>+W532+X532</f>
        <v>0</v>
      </c>
      <c r="Z532" s="550"/>
      <c r="AA532" s="538"/>
      <c r="AB532" s="540">
        <f>+Z532+AA532</f>
        <v>0</v>
      </c>
      <c r="AC532" s="549"/>
      <c r="AD532" s="538"/>
      <c r="AE532" s="538">
        <f>+AC532+AD532</f>
        <v>0</v>
      </c>
      <c r="AF532" s="550"/>
      <c r="AG532" s="538"/>
      <c r="AH532" s="540">
        <f>+AF532+AG532</f>
        <v>0</v>
      </c>
      <c r="AI532" s="628">
        <f t="shared" si="417"/>
        <v>0</v>
      </c>
      <c r="AJ532" s="629">
        <f t="shared" si="417"/>
        <v>0</v>
      </c>
      <c r="AK532" s="630">
        <f t="shared" si="417"/>
        <v>0</v>
      </c>
    </row>
    <row r="533" spans="1:37" s="201" customFormat="1" ht="13.5" thickBot="1">
      <c r="A533" s="338"/>
      <c r="B533" s="250"/>
      <c r="C533" s="617"/>
      <c r="D533" s="521"/>
      <c r="E533" s="525"/>
      <c r="F533" s="885"/>
      <c r="G533" s="886"/>
      <c r="H533" s="887"/>
      <c r="I533" s="888"/>
      <c r="J533" s="608" t="s">
        <v>516</v>
      </c>
      <c r="K533" s="587"/>
      <c r="L533" s="584"/>
      <c r="M533" s="584">
        <f>+K533+L533</f>
        <v>0</v>
      </c>
      <c r="N533" s="585"/>
      <c r="O533" s="584"/>
      <c r="P533" s="586">
        <f>+N533+O533</f>
        <v>0</v>
      </c>
      <c r="Q533" s="587"/>
      <c r="R533" s="584"/>
      <c r="S533" s="584">
        <f>+Q533+R533</f>
        <v>0</v>
      </c>
      <c r="T533" s="585"/>
      <c r="U533" s="584"/>
      <c r="V533" s="889">
        <f>+T533+U533</f>
        <v>0</v>
      </c>
      <c r="W533" s="480"/>
      <c r="X533" s="480"/>
      <c r="Y533" s="584">
        <f>+W533+X533</f>
        <v>0</v>
      </c>
      <c r="Z533" s="585"/>
      <c r="AA533" s="584"/>
      <c r="AB533" s="586">
        <f>+Z533+AA533</f>
        <v>0</v>
      </c>
      <c r="AC533" s="587"/>
      <c r="AD533" s="584"/>
      <c r="AE533" s="584">
        <f>+AC533+AD533</f>
        <v>0</v>
      </c>
      <c r="AF533" s="585"/>
      <c r="AG533" s="584"/>
      <c r="AH533" s="586">
        <f>+AF533+AG533</f>
        <v>0</v>
      </c>
      <c r="AI533" s="815">
        <f t="shared" si="417"/>
        <v>0</v>
      </c>
      <c r="AJ533" s="816">
        <f t="shared" si="417"/>
        <v>0</v>
      </c>
      <c r="AK533" s="817">
        <f t="shared" si="417"/>
        <v>0</v>
      </c>
    </row>
    <row r="534" spans="1:37" s="201" customFormat="1" ht="12.75">
      <c r="A534" s="231"/>
      <c r="B534" s="250"/>
      <c r="C534" s="617"/>
      <c r="D534" s="521"/>
      <c r="E534" s="525"/>
      <c r="F534" s="855"/>
      <c r="G534" s="262" t="s">
        <v>18</v>
      </c>
      <c r="H534" s="890" t="s">
        <v>483</v>
      </c>
      <c r="I534" s="891"/>
      <c r="J534" s="263"/>
      <c r="K534" s="643">
        <f aca="true" t="shared" si="418" ref="K534:AK534">SUM(K535:K539)</f>
        <v>0</v>
      </c>
      <c r="L534" s="644">
        <f t="shared" si="418"/>
        <v>0</v>
      </c>
      <c r="M534" s="644">
        <f t="shared" si="418"/>
        <v>0</v>
      </c>
      <c r="N534" s="644">
        <f t="shared" si="418"/>
        <v>0</v>
      </c>
      <c r="O534" s="644">
        <f t="shared" si="418"/>
        <v>0</v>
      </c>
      <c r="P534" s="645">
        <f t="shared" si="418"/>
        <v>0</v>
      </c>
      <c r="Q534" s="643">
        <f t="shared" si="418"/>
        <v>0</v>
      </c>
      <c r="R534" s="644">
        <f t="shared" si="418"/>
        <v>0</v>
      </c>
      <c r="S534" s="644">
        <f t="shared" si="418"/>
        <v>0</v>
      </c>
      <c r="T534" s="644">
        <f t="shared" si="418"/>
        <v>0</v>
      </c>
      <c r="U534" s="644">
        <f t="shared" si="418"/>
        <v>0</v>
      </c>
      <c r="V534" s="892">
        <f t="shared" si="418"/>
        <v>0</v>
      </c>
      <c r="W534" s="629">
        <f t="shared" si="418"/>
        <v>0</v>
      </c>
      <c r="X534" s="629">
        <f t="shared" si="418"/>
        <v>0</v>
      </c>
      <c r="Y534" s="644">
        <f t="shared" si="418"/>
        <v>0</v>
      </c>
      <c r="Z534" s="644">
        <f t="shared" si="418"/>
        <v>0</v>
      </c>
      <c r="AA534" s="644">
        <f t="shared" si="418"/>
        <v>0</v>
      </c>
      <c r="AB534" s="645">
        <f t="shared" si="418"/>
        <v>0</v>
      </c>
      <c r="AC534" s="643">
        <f t="shared" si="418"/>
        <v>0</v>
      </c>
      <c r="AD534" s="644">
        <f t="shared" si="418"/>
        <v>0</v>
      </c>
      <c r="AE534" s="644">
        <f t="shared" si="418"/>
        <v>0</v>
      </c>
      <c r="AF534" s="644">
        <f t="shared" si="418"/>
        <v>0</v>
      </c>
      <c r="AG534" s="644">
        <f t="shared" si="418"/>
        <v>0</v>
      </c>
      <c r="AH534" s="645">
        <f t="shared" si="418"/>
        <v>0</v>
      </c>
      <c r="AI534" s="643">
        <f t="shared" si="418"/>
        <v>0</v>
      </c>
      <c r="AJ534" s="644">
        <f t="shared" si="418"/>
        <v>0</v>
      </c>
      <c r="AK534" s="645">
        <f t="shared" si="418"/>
        <v>0</v>
      </c>
    </row>
    <row r="535" spans="1:37" s="201" customFormat="1" ht="12.75">
      <c r="A535" s="231"/>
      <c r="B535" s="250"/>
      <c r="C535" s="617"/>
      <c r="D535" s="521"/>
      <c r="E535" s="525"/>
      <c r="F535" s="864"/>
      <c r="G535" s="241"/>
      <c r="H535" s="251" t="s">
        <v>241</v>
      </c>
      <c r="I535" s="242" t="s">
        <v>514</v>
      </c>
      <c r="J535" s="243"/>
      <c r="K535" s="549"/>
      <c r="L535" s="538"/>
      <c r="M535" s="538">
        <f>+K535+L535</f>
        <v>0</v>
      </c>
      <c r="N535" s="550"/>
      <c r="O535" s="538"/>
      <c r="P535" s="540">
        <f>+N535+O535</f>
        <v>0</v>
      </c>
      <c r="Q535" s="549"/>
      <c r="R535" s="538"/>
      <c r="S535" s="538">
        <f>+Q535+R535</f>
        <v>0</v>
      </c>
      <c r="T535" s="550"/>
      <c r="U535" s="538"/>
      <c r="V535" s="726">
        <f>+T535+U535</f>
        <v>0</v>
      </c>
      <c r="W535" s="480"/>
      <c r="X535" s="480"/>
      <c r="Y535" s="538">
        <f>+W535+X535</f>
        <v>0</v>
      </c>
      <c r="Z535" s="550"/>
      <c r="AA535" s="538"/>
      <c r="AB535" s="540">
        <f>+Z535+AA535</f>
        <v>0</v>
      </c>
      <c r="AC535" s="549"/>
      <c r="AD535" s="538"/>
      <c r="AE535" s="538">
        <f>+AC535+AD535</f>
        <v>0</v>
      </c>
      <c r="AF535" s="550"/>
      <c r="AG535" s="538"/>
      <c r="AH535" s="540">
        <f>+AF535+AG535</f>
        <v>0</v>
      </c>
      <c r="AI535" s="628">
        <f aca="true" t="shared" si="419" ref="AI535:AK538">K535+N535+Q535+T535+W535+Z535+AC535+AF535</f>
        <v>0</v>
      </c>
      <c r="AJ535" s="629">
        <f t="shared" si="419"/>
        <v>0</v>
      </c>
      <c r="AK535" s="630">
        <f t="shared" si="419"/>
        <v>0</v>
      </c>
    </row>
    <row r="536" spans="1:37" s="201" customFormat="1" ht="12.75">
      <c r="A536" s="231"/>
      <c r="B536" s="250"/>
      <c r="C536" s="617"/>
      <c r="D536" s="521"/>
      <c r="E536" s="525"/>
      <c r="F536" s="864"/>
      <c r="G536" s="241"/>
      <c r="H536" s="251" t="s">
        <v>241</v>
      </c>
      <c r="I536" s="277" t="s">
        <v>507</v>
      </c>
      <c r="J536" s="243"/>
      <c r="K536" s="549"/>
      <c r="L536" s="538"/>
      <c r="M536" s="538">
        <f>+K536+L536</f>
        <v>0</v>
      </c>
      <c r="N536" s="550"/>
      <c r="O536" s="538"/>
      <c r="P536" s="540">
        <f>+N536+O536</f>
        <v>0</v>
      </c>
      <c r="Q536" s="549"/>
      <c r="R536" s="538"/>
      <c r="S536" s="538">
        <f>+Q536+R536</f>
        <v>0</v>
      </c>
      <c r="T536" s="550"/>
      <c r="U536" s="538"/>
      <c r="V536" s="726">
        <f>+T536+U536</f>
        <v>0</v>
      </c>
      <c r="W536" s="480"/>
      <c r="X536" s="480"/>
      <c r="Y536" s="538">
        <f>+W536+X536</f>
        <v>0</v>
      </c>
      <c r="Z536" s="550"/>
      <c r="AA536" s="538"/>
      <c r="AB536" s="540">
        <f>+Z536+AA536</f>
        <v>0</v>
      </c>
      <c r="AC536" s="549"/>
      <c r="AD536" s="538"/>
      <c r="AE536" s="538">
        <f>+AC536+AD536</f>
        <v>0</v>
      </c>
      <c r="AF536" s="550"/>
      <c r="AG536" s="538"/>
      <c r="AH536" s="540">
        <f>+AF536+AG536</f>
        <v>0</v>
      </c>
      <c r="AI536" s="628">
        <f t="shared" si="419"/>
        <v>0</v>
      </c>
      <c r="AJ536" s="629">
        <f t="shared" si="419"/>
        <v>0</v>
      </c>
      <c r="AK536" s="630">
        <f t="shared" si="419"/>
        <v>0</v>
      </c>
    </row>
    <row r="537" spans="1:37" s="201" customFormat="1" ht="12.75">
      <c r="A537" s="231"/>
      <c r="B537" s="250"/>
      <c r="C537" s="617"/>
      <c r="D537" s="521"/>
      <c r="E537" s="525"/>
      <c r="F537" s="864"/>
      <c r="G537" s="241"/>
      <c r="H537" s="251" t="s">
        <v>241</v>
      </c>
      <c r="I537" s="277" t="s">
        <v>508</v>
      </c>
      <c r="J537" s="243"/>
      <c r="K537" s="549"/>
      <c r="L537" s="538"/>
      <c r="M537" s="538">
        <f>+K537+L537</f>
        <v>0</v>
      </c>
      <c r="N537" s="550"/>
      <c r="O537" s="538"/>
      <c r="P537" s="540">
        <f>+N537+O537</f>
        <v>0</v>
      </c>
      <c r="Q537" s="549"/>
      <c r="R537" s="538"/>
      <c r="S537" s="538">
        <f>+Q537+R537</f>
        <v>0</v>
      </c>
      <c r="T537" s="550"/>
      <c r="U537" s="538"/>
      <c r="V537" s="726">
        <f>+T537+U537</f>
        <v>0</v>
      </c>
      <c r="W537" s="480"/>
      <c r="X537" s="480"/>
      <c r="Y537" s="538">
        <f>+W537+X537</f>
        <v>0</v>
      </c>
      <c r="Z537" s="550"/>
      <c r="AA537" s="538"/>
      <c r="AB537" s="540">
        <f>+Z537+AA537</f>
        <v>0</v>
      </c>
      <c r="AC537" s="549"/>
      <c r="AD537" s="538"/>
      <c r="AE537" s="538">
        <f>+AC537+AD537</f>
        <v>0</v>
      </c>
      <c r="AF537" s="550"/>
      <c r="AG537" s="538"/>
      <c r="AH537" s="540">
        <f>+AF537+AG537</f>
        <v>0</v>
      </c>
      <c r="AI537" s="628">
        <f t="shared" si="419"/>
        <v>0</v>
      </c>
      <c r="AJ537" s="629">
        <f t="shared" si="419"/>
        <v>0</v>
      </c>
      <c r="AK537" s="630">
        <f t="shared" si="419"/>
        <v>0</v>
      </c>
    </row>
    <row r="538" spans="1:37" s="201" customFormat="1" ht="12.75">
      <c r="A538" s="231"/>
      <c r="B538" s="250"/>
      <c r="C538" s="617"/>
      <c r="D538" s="521"/>
      <c r="E538" s="525"/>
      <c r="F538" s="864"/>
      <c r="G538" s="241"/>
      <c r="H538" s="251" t="s">
        <v>241</v>
      </c>
      <c r="I538" s="277" t="s">
        <v>406</v>
      </c>
      <c r="J538" s="243"/>
      <c r="K538" s="549"/>
      <c r="L538" s="538"/>
      <c r="M538" s="538">
        <f>+K538+L538</f>
        <v>0</v>
      </c>
      <c r="N538" s="550"/>
      <c r="O538" s="538"/>
      <c r="P538" s="540">
        <f>+N538+O538</f>
        <v>0</v>
      </c>
      <c r="Q538" s="549"/>
      <c r="R538" s="538"/>
      <c r="S538" s="538">
        <f>+Q538+R538</f>
        <v>0</v>
      </c>
      <c r="T538" s="550"/>
      <c r="U538" s="538"/>
      <c r="V538" s="726">
        <f>+T538+U538</f>
        <v>0</v>
      </c>
      <c r="W538" s="480"/>
      <c r="X538" s="480"/>
      <c r="Y538" s="538">
        <f>+W538+X538</f>
        <v>0</v>
      </c>
      <c r="Z538" s="550"/>
      <c r="AA538" s="538"/>
      <c r="AB538" s="540">
        <f>+Z538+AA538</f>
        <v>0</v>
      </c>
      <c r="AC538" s="549"/>
      <c r="AD538" s="538"/>
      <c r="AE538" s="538">
        <f>+AC538+AD538</f>
        <v>0</v>
      </c>
      <c r="AF538" s="550"/>
      <c r="AG538" s="538"/>
      <c r="AH538" s="540">
        <f>+AF538+AG538</f>
        <v>0</v>
      </c>
      <c r="AI538" s="628">
        <f t="shared" si="419"/>
        <v>0</v>
      </c>
      <c r="AJ538" s="629">
        <f t="shared" si="419"/>
        <v>0</v>
      </c>
      <c r="AK538" s="630">
        <f t="shared" si="419"/>
        <v>0</v>
      </c>
    </row>
    <row r="539" spans="1:37" s="201" customFormat="1" ht="12.75">
      <c r="A539" s="231"/>
      <c r="B539" s="250"/>
      <c r="C539" s="617"/>
      <c r="D539" s="521"/>
      <c r="E539" s="525"/>
      <c r="F539" s="864"/>
      <c r="G539" s="241"/>
      <c r="H539" s="251" t="s">
        <v>241</v>
      </c>
      <c r="I539" s="277" t="s">
        <v>407</v>
      </c>
      <c r="J539" s="243"/>
      <c r="K539" s="628">
        <f aca="true" t="shared" si="420" ref="K539:AK539">SUM(K540:K543)</f>
        <v>0</v>
      </c>
      <c r="L539" s="629">
        <f t="shared" si="420"/>
        <v>0</v>
      </c>
      <c r="M539" s="629">
        <f t="shared" si="420"/>
        <v>0</v>
      </c>
      <c r="N539" s="629">
        <f t="shared" si="420"/>
        <v>0</v>
      </c>
      <c r="O539" s="629">
        <f t="shared" si="420"/>
        <v>0</v>
      </c>
      <c r="P539" s="630">
        <f t="shared" si="420"/>
        <v>0</v>
      </c>
      <c r="Q539" s="628">
        <f t="shared" si="420"/>
        <v>0</v>
      </c>
      <c r="R539" s="629">
        <f t="shared" si="420"/>
        <v>0</v>
      </c>
      <c r="S539" s="629">
        <f t="shared" si="420"/>
        <v>0</v>
      </c>
      <c r="T539" s="629">
        <f t="shared" si="420"/>
        <v>0</v>
      </c>
      <c r="U539" s="629">
        <f t="shared" si="420"/>
        <v>0</v>
      </c>
      <c r="V539" s="630">
        <f t="shared" si="420"/>
        <v>0</v>
      </c>
      <c r="W539" s="628">
        <f t="shared" si="420"/>
        <v>0</v>
      </c>
      <c r="X539" s="629">
        <f t="shared" si="420"/>
        <v>0</v>
      </c>
      <c r="Y539" s="629">
        <f t="shared" si="420"/>
        <v>0</v>
      </c>
      <c r="Z539" s="629">
        <f t="shared" si="420"/>
        <v>0</v>
      </c>
      <c r="AA539" s="629">
        <f t="shared" si="420"/>
        <v>0</v>
      </c>
      <c r="AB539" s="630">
        <f t="shared" si="420"/>
        <v>0</v>
      </c>
      <c r="AC539" s="628">
        <f t="shared" si="420"/>
        <v>0</v>
      </c>
      <c r="AD539" s="629">
        <f t="shared" si="420"/>
        <v>0</v>
      </c>
      <c r="AE539" s="629">
        <f t="shared" si="420"/>
        <v>0</v>
      </c>
      <c r="AF539" s="629">
        <f t="shared" si="420"/>
        <v>0</v>
      </c>
      <c r="AG539" s="629">
        <f t="shared" si="420"/>
        <v>0</v>
      </c>
      <c r="AH539" s="630">
        <f t="shared" si="420"/>
        <v>0</v>
      </c>
      <c r="AI539" s="628">
        <f t="shared" si="420"/>
        <v>0</v>
      </c>
      <c r="AJ539" s="629">
        <f t="shared" si="420"/>
        <v>0</v>
      </c>
      <c r="AK539" s="630">
        <f t="shared" si="420"/>
        <v>0</v>
      </c>
    </row>
    <row r="540" spans="1:37" s="201" customFormat="1" ht="12.75">
      <c r="A540" s="231"/>
      <c r="B540" s="250"/>
      <c r="C540" s="617"/>
      <c r="D540" s="521"/>
      <c r="E540" s="525"/>
      <c r="F540" s="855"/>
      <c r="G540" s="262"/>
      <c r="H540" s="262"/>
      <c r="I540" s="287"/>
      <c r="J540" s="263" t="s">
        <v>511</v>
      </c>
      <c r="K540" s="577"/>
      <c r="L540" s="578"/>
      <c r="M540" s="578">
        <f>+K540+L540</f>
        <v>0</v>
      </c>
      <c r="N540" s="579"/>
      <c r="O540" s="578"/>
      <c r="P540" s="580">
        <f>+N540+O540</f>
        <v>0</v>
      </c>
      <c r="Q540" s="577"/>
      <c r="R540" s="578"/>
      <c r="S540" s="578">
        <f>+Q540+R540</f>
        <v>0</v>
      </c>
      <c r="T540" s="579"/>
      <c r="U540" s="578"/>
      <c r="V540" s="867">
        <f>+T540+U540</f>
        <v>0</v>
      </c>
      <c r="W540" s="480"/>
      <c r="X540" s="480"/>
      <c r="Y540" s="578">
        <f>+W540+X540</f>
        <v>0</v>
      </c>
      <c r="Z540" s="579"/>
      <c r="AA540" s="578"/>
      <c r="AB540" s="580">
        <f>+Z540+AA540</f>
        <v>0</v>
      </c>
      <c r="AC540" s="577"/>
      <c r="AD540" s="578"/>
      <c r="AE540" s="578">
        <f>+AC540+AD540</f>
        <v>0</v>
      </c>
      <c r="AF540" s="579"/>
      <c r="AG540" s="578"/>
      <c r="AH540" s="580">
        <f>+AF540+AG540</f>
        <v>0</v>
      </c>
      <c r="AI540" s="628">
        <f aca="true" t="shared" si="421" ref="AI540:AK543">K540+N540+Q540+T540+W540+Z540+AC540+AF540</f>
        <v>0</v>
      </c>
      <c r="AJ540" s="629">
        <f t="shared" si="421"/>
        <v>0</v>
      </c>
      <c r="AK540" s="630">
        <f t="shared" si="421"/>
        <v>0</v>
      </c>
    </row>
    <row r="541" spans="1:37" s="201" customFormat="1" ht="12.75">
      <c r="A541" s="231"/>
      <c r="B541" s="250"/>
      <c r="C541" s="617"/>
      <c r="D541" s="521"/>
      <c r="E541" s="525"/>
      <c r="F541" s="864"/>
      <c r="G541" s="241"/>
      <c r="H541" s="241"/>
      <c r="I541" s="277"/>
      <c r="J541" s="243" t="s">
        <v>512</v>
      </c>
      <c r="K541" s="549"/>
      <c r="L541" s="538"/>
      <c r="M541" s="538">
        <f>+K541+L541</f>
        <v>0</v>
      </c>
      <c r="N541" s="550"/>
      <c r="O541" s="538"/>
      <c r="P541" s="540">
        <f>+N541+O541</f>
        <v>0</v>
      </c>
      <c r="Q541" s="549"/>
      <c r="R541" s="538"/>
      <c r="S541" s="538">
        <f>+Q541+R541</f>
        <v>0</v>
      </c>
      <c r="T541" s="550"/>
      <c r="U541" s="538"/>
      <c r="V541" s="726">
        <f>+T541+U541</f>
        <v>0</v>
      </c>
      <c r="W541" s="480"/>
      <c r="X541" s="480"/>
      <c r="Y541" s="538">
        <f>+W541+X541</f>
        <v>0</v>
      </c>
      <c r="Z541" s="550"/>
      <c r="AA541" s="538"/>
      <c r="AB541" s="540">
        <f>+Z541+AA541</f>
        <v>0</v>
      </c>
      <c r="AC541" s="549"/>
      <c r="AD541" s="538"/>
      <c r="AE541" s="538">
        <f>+AC541+AD541</f>
        <v>0</v>
      </c>
      <c r="AF541" s="550"/>
      <c r="AG541" s="538"/>
      <c r="AH541" s="540">
        <f>+AF541+AG541</f>
        <v>0</v>
      </c>
      <c r="AI541" s="628">
        <f t="shared" si="421"/>
        <v>0</v>
      </c>
      <c r="AJ541" s="629">
        <f t="shared" si="421"/>
        <v>0</v>
      </c>
      <c r="AK541" s="630">
        <f t="shared" si="421"/>
        <v>0</v>
      </c>
    </row>
    <row r="542" spans="1:37" s="201" customFormat="1" ht="12.75">
      <c r="A542" s="231"/>
      <c r="B542" s="250"/>
      <c r="C542" s="617"/>
      <c r="D542" s="521"/>
      <c r="E542" s="525"/>
      <c r="F542" s="855"/>
      <c r="G542" s="262"/>
      <c r="H542" s="262"/>
      <c r="I542" s="287"/>
      <c r="J542" s="263" t="s">
        <v>349</v>
      </c>
      <c r="K542" s="577"/>
      <c r="L542" s="578"/>
      <c r="M542" s="578">
        <f>+K542+L542</f>
        <v>0</v>
      </c>
      <c r="N542" s="579"/>
      <c r="O542" s="578"/>
      <c r="P542" s="580">
        <f>+N542+O542</f>
        <v>0</v>
      </c>
      <c r="Q542" s="577"/>
      <c r="R542" s="578"/>
      <c r="S542" s="578">
        <f>+Q542+R542</f>
        <v>0</v>
      </c>
      <c r="T542" s="579"/>
      <c r="U542" s="578"/>
      <c r="V542" s="867">
        <f>+T542+U542</f>
        <v>0</v>
      </c>
      <c r="W542" s="480"/>
      <c r="X542" s="480"/>
      <c r="Y542" s="578">
        <f>+W542+X542</f>
        <v>0</v>
      </c>
      <c r="Z542" s="579"/>
      <c r="AA542" s="578"/>
      <c r="AB542" s="580">
        <f>+Z542+AA542</f>
        <v>0</v>
      </c>
      <c r="AC542" s="577"/>
      <c r="AD542" s="578"/>
      <c r="AE542" s="578">
        <f>+AC542+AD542</f>
        <v>0</v>
      </c>
      <c r="AF542" s="579"/>
      <c r="AG542" s="578"/>
      <c r="AH542" s="580">
        <f>+AF542+AG542</f>
        <v>0</v>
      </c>
      <c r="AI542" s="628">
        <f t="shared" si="421"/>
        <v>0</v>
      </c>
      <c r="AJ542" s="629">
        <f t="shared" si="421"/>
        <v>0</v>
      </c>
      <c r="AK542" s="630">
        <f t="shared" si="421"/>
        <v>0</v>
      </c>
    </row>
    <row r="543" spans="1:37" s="201" customFormat="1" ht="12.75">
      <c r="A543" s="231"/>
      <c r="B543" s="250"/>
      <c r="C543" s="617"/>
      <c r="D543" s="521"/>
      <c r="E543" s="525"/>
      <c r="F543" s="864"/>
      <c r="G543" s="241"/>
      <c r="H543" s="877"/>
      <c r="I543" s="878"/>
      <c r="J543" s="243" t="s">
        <v>349</v>
      </c>
      <c r="K543" s="549"/>
      <c r="L543" s="538"/>
      <c r="M543" s="538">
        <f>+K543+L543</f>
        <v>0</v>
      </c>
      <c r="N543" s="550"/>
      <c r="O543" s="538"/>
      <c r="P543" s="540">
        <f>+N543+O543</f>
        <v>0</v>
      </c>
      <c r="Q543" s="549"/>
      <c r="R543" s="538"/>
      <c r="S543" s="538">
        <f>+Q543+R543</f>
        <v>0</v>
      </c>
      <c r="T543" s="550"/>
      <c r="U543" s="538"/>
      <c r="V543" s="726">
        <f>+T543+U543</f>
        <v>0</v>
      </c>
      <c r="W543" s="480"/>
      <c r="X543" s="480"/>
      <c r="Y543" s="538">
        <f>+W543+X543</f>
        <v>0</v>
      </c>
      <c r="Z543" s="550"/>
      <c r="AA543" s="538"/>
      <c r="AB543" s="540">
        <f>+Z543+AA543</f>
        <v>0</v>
      </c>
      <c r="AC543" s="549"/>
      <c r="AD543" s="538"/>
      <c r="AE543" s="538">
        <f>+AC543+AD543</f>
        <v>0</v>
      </c>
      <c r="AF543" s="550"/>
      <c r="AG543" s="538"/>
      <c r="AH543" s="540">
        <f>+AF543+AG543</f>
        <v>0</v>
      </c>
      <c r="AI543" s="628">
        <f t="shared" si="421"/>
        <v>0</v>
      </c>
      <c r="AJ543" s="629">
        <f t="shared" si="421"/>
        <v>0</v>
      </c>
      <c r="AK543" s="630">
        <f t="shared" si="421"/>
        <v>0</v>
      </c>
    </row>
    <row r="544" spans="1:37" s="201" customFormat="1" ht="12.75">
      <c r="A544" s="231"/>
      <c r="B544" s="250"/>
      <c r="C544" s="617"/>
      <c r="D544" s="521"/>
      <c r="E544" s="525"/>
      <c r="F544" s="854"/>
      <c r="G544" s="199" t="s">
        <v>22</v>
      </c>
      <c r="H544" s="199" t="s">
        <v>484</v>
      </c>
      <c r="J544" s="235"/>
      <c r="K544" s="628">
        <f aca="true" t="shared" si="422" ref="K544:AK544">SUM(K545:K549)</f>
        <v>0</v>
      </c>
      <c r="L544" s="629">
        <f t="shared" si="422"/>
        <v>0</v>
      </c>
      <c r="M544" s="629">
        <f t="shared" si="422"/>
        <v>0</v>
      </c>
      <c r="N544" s="629">
        <f t="shared" si="422"/>
        <v>0</v>
      </c>
      <c r="O544" s="629">
        <f t="shared" si="422"/>
        <v>0</v>
      </c>
      <c r="P544" s="630">
        <f t="shared" si="422"/>
        <v>0</v>
      </c>
      <c r="Q544" s="628">
        <f t="shared" si="422"/>
        <v>0</v>
      </c>
      <c r="R544" s="629">
        <f t="shared" si="422"/>
        <v>0</v>
      </c>
      <c r="S544" s="629">
        <f t="shared" si="422"/>
        <v>0</v>
      </c>
      <c r="T544" s="629">
        <f t="shared" si="422"/>
        <v>0</v>
      </c>
      <c r="U544" s="629">
        <f t="shared" si="422"/>
        <v>0</v>
      </c>
      <c r="V544" s="630">
        <f t="shared" si="422"/>
        <v>0</v>
      </c>
      <c r="W544" s="628">
        <f t="shared" si="422"/>
        <v>0</v>
      </c>
      <c r="X544" s="629">
        <f t="shared" si="422"/>
        <v>0</v>
      </c>
      <c r="Y544" s="629">
        <f t="shared" si="422"/>
        <v>0</v>
      </c>
      <c r="Z544" s="629">
        <f t="shared" si="422"/>
        <v>0</v>
      </c>
      <c r="AA544" s="629">
        <f t="shared" si="422"/>
        <v>0</v>
      </c>
      <c r="AB544" s="630">
        <f t="shared" si="422"/>
        <v>0</v>
      </c>
      <c r="AC544" s="628">
        <f t="shared" si="422"/>
        <v>0</v>
      </c>
      <c r="AD544" s="629">
        <f t="shared" si="422"/>
        <v>0</v>
      </c>
      <c r="AE544" s="629">
        <f t="shared" si="422"/>
        <v>0</v>
      </c>
      <c r="AF544" s="629">
        <f t="shared" si="422"/>
        <v>0</v>
      </c>
      <c r="AG544" s="629">
        <f t="shared" si="422"/>
        <v>0</v>
      </c>
      <c r="AH544" s="630">
        <f t="shared" si="422"/>
        <v>0</v>
      </c>
      <c r="AI544" s="628">
        <f t="shared" si="422"/>
        <v>0</v>
      </c>
      <c r="AJ544" s="629">
        <f t="shared" si="422"/>
        <v>0</v>
      </c>
      <c r="AK544" s="630">
        <f t="shared" si="422"/>
        <v>0</v>
      </c>
    </row>
    <row r="545" spans="1:37" s="201" customFormat="1" ht="12.75">
      <c r="A545" s="231"/>
      <c r="B545" s="250"/>
      <c r="C545" s="617"/>
      <c r="D545" s="521"/>
      <c r="E545" s="525"/>
      <c r="F545" s="864"/>
      <c r="G545" s="241"/>
      <c r="H545" s="251" t="s">
        <v>241</v>
      </c>
      <c r="I545" s="242" t="s">
        <v>514</v>
      </c>
      <c r="J545" s="243"/>
      <c r="K545" s="549"/>
      <c r="L545" s="538"/>
      <c r="M545" s="538">
        <f>+K545+L545</f>
        <v>0</v>
      </c>
      <c r="N545" s="550"/>
      <c r="O545" s="538"/>
      <c r="P545" s="540">
        <f>+N545+O545</f>
        <v>0</v>
      </c>
      <c r="Q545" s="549"/>
      <c r="R545" s="538"/>
      <c r="S545" s="538">
        <f>+Q545+R545</f>
        <v>0</v>
      </c>
      <c r="T545" s="550"/>
      <c r="U545" s="538"/>
      <c r="V545" s="726">
        <f>+T545+U545</f>
        <v>0</v>
      </c>
      <c r="W545" s="480"/>
      <c r="X545" s="480"/>
      <c r="Y545" s="538">
        <f>+W545+X545</f>
        <v>0</v>
      </c>
      <c r="Z545" s="550"/>
      <c r="AA545" s="538"/>
      <c r="AB545" s="540">
        <f>+Z545+AA545</f>
        <v>0</v>
      </c>
      <c r="AC545" s="549"/>
      <c r="AD545" s="538"/>
      <c r="AE545" s="538">
        <f>+AC545+AD545</f>
        <v>0</v>
      </c>
      <c r="AF545" s="550"/>
      <c r="AG545" s="538"/>
      <c r="AH545" s="540">
        <f>+AF545+AG545</f>
        <v>0</v>
      </c>
      <c r="AI545" s="628">
        <f aca="true" t="shared" si="423" ref="AI545:AK548">K545+N545+Q545+T545+W545+Z545+AC545+AF545</f>
        <v>0</v>
      </c>
      <c r="AJ545" s="629">
        <f t="shared" si="423"/>
        <v>0</v>
      </c>
      <c r="AK545" s="630">
        <f t="shared" si="423"/>
        <v>0</v>
      </c>
    </row>
    <row r="546" spans="1:37" s="201" customFormat="1" ht="12.75">
      <c r="A546" s="231"/>
      <c r="B546" s="250"/>
      <c r="C546" s="617"/>
      <c r="D546" s="521"/>
      <c r="E546" s="525"/>
      <c r="F546" s="855"/>
      <c r="G546" s="262"/>
      <c r="H546" s="289" t="s">
        <v>241</v>
      </c>
      <c r="I546" s="287" t="s">
        <v>507</v>
      </c>
      <c r="J546" s="263"/>
      <c r="K546" s="577"/>
      <c r="L546" s="578"/>
      <c r="M546" s="578">
        <f>+K546+L546</f>
        <v>0</v>
      </c>
      <c r="N546" s="579"/>
      <c r="O546" s="578"/>
      <c r="P546" s="580">
        <f>+N546+O546</f>
        <v>0</v>
      </c>
      <c r="Q546" s="577"/>
      <c r="R546" s="578"/>
      <c r="S546" s="578">
        <f>+Q546+R546</f>
        <v>0</v>
      </c>
      <c r="T546" s="579"/>
      <c r="U546" s="578"/>
      <c r="V546" s="867">
        <f>+T546+U546</f>
        <v>0</v>
      </c>
      <c r="W546" s="480"/>
      <c r="X546" s="480"/>
      <c r="Y546" s="578">
        <f>+W546+X546</f>
        <v>0</v>
      </c>
      <c r="Z546" s="579"/>
      <c r="AA546" s="578"/>
      <c r="AB546" s="580">
        <f>+Z546+AA546</f>
        <v>0</v>
      </c>
      <c r="AC546" s="577"/>
      <c r="AD546" s="578"/>
      <c r="AE546" s="578">
        <f>+AC546+AD546</f>
        <v>0</v>
      </c>
      <c r="AF546" s="579"/>
      <c r="AG546" s="578"/>
      <c r="AH546" s="580">
        <f>+AF546+AG546</f>
        <v>0</v>
      </c>
      <c r="AI546" s="628">
        <f t="shared" si="423"/>
        <v>0</v>
      </c>
      <c r="AJ546" s="629">
        <f t="shared" si="423"/>
        <v>0</v>
      </c>
      <c r="AK546" s="630">
        <f t="shared" si="423"/>
        <v>0</v>
      </c>
    </row>
    <row r="547" spans="1:37" s="201" customFormat="1" ht="12.75">
      <c r="A547" s="231"/>
      <c r="B547" s="250"/>
      <c r="C547" s="617"/>
      <c r="D547" s="521"/>
      <c r="E547" s="525"/>
      <c r="F547" s="864"/>
      <c r="G547" s="241"/>
      <c r="H547" s="251" t="s">
        <v>241</v>
      </c>
      <c r="I547" s="277" t="s">
        <v>508</v>
      </c>
      <c r="J547" s="243"/>
      <c r="K547" s="549"/>
      <c r="L547" s="538"/>
      <c r="M547" s="538">
        <f>+K547+L547</f>
        <v>0</v>
      </c>
      <c r="N547" s="550"/>
      <c r="O547" s="538"/>
      <c r="P547" s="540">
        <f>+N547+O547</f>
        <v>0</v>
      </c>
      <c r="Q547" s="549"/>
      <c r="R547" s="538"/>
      <c r="S547" s="538">
        <f>+Q547+R547</f>
        <v>0</v>
      </c>
      <c r="T547" s="550"/>
      <c r="U547" s="538"/>
      <c r="V547" s="726">
        <f>+T547+U547</f>
        <v>0</v>
      </c>
      <c r="W547" s="480"/>
      <c r="X547" s="480"/>
      <c r="Y547" s="538">
        <f>+W547+X547</f>
        <v>0</v>
      </c>
      <c r="Z547" s="550"/>
      <c r="AA547" s="538"/>
      <c r="AB547" s="540">
        <f>+Z547+AA547</f>
        <v>0</v>
      </c>
      <c r="AC547" s="549"/>
      <c r="AD547" s="538"/>
      <c r="AE547" s="538">
        <f>+AC547+AD547</f>
        <v>0</v>
      </c>
      <c r="AF547" s="550"/>
      <c r="AG547" s="538"/>
      <c r="AH547" s="540">
        <f>+AF547+AG547</f>
        <v>0</v>
      </c>
      <c r="AI547" s="628">
        <f t="shared" si="423"/>
        <v>0</v>
      </c>
      <c r="AJ547" s="629">
        <f t="shared" si="423"/>
        <v>0</v>
      </c>
      <c r="AK547" s="630">
        <f t="shared" si="423"/>
        <v>0</v>
      </c>
    </row>
    <row r="548" spans="1:37" s="201" customFormat="1" ht="12.75">
      <c r="A548" s="231"/>
      <c r="B548" s="250"/>
      <c r="C548" s="617"/>
      <c r="D548" s="521"/>
      <c r="E548" s="525"/>
      <c r="F548" s="855"/>
      <c r="G548" s="262"/>
      <c r="H548" s="289" t="s">
        <v>241</v>
      </c>
      <c r="I548" s="287" t="s">
        <v>406</v>
      </c>
      <c r="J548" s="263"/>
      <c r="K548" s="577"/>
      <c r="L548" s="578"/>
      <c r="M548" s="578">
        <f>+K548+L548</f>
        <v>0</v>
      </c>
      <c r="N548" s="579"/>
      <c r="O548" s="578"/>
      <c r="P548" s="580">
        <f>+N548+O548</f>
        <v>0</v>
      </c>
      <c r="Q548" s="577"/>
      <c r="R548" s="578"/>
      <c r="S548" s="578">
        <f>+Q548+R548</f>
        <v>0</v>
      </c>
      <c r="T548" s="579"/>
      <c r="U548" s="578"/>
      <c r="V548" s="867">
        <f>+T548+U548</f>
        <v>0</v>
      </c>
      <c r="W548" s="480"/>
      <c r="X548" s="480"/>
      <c r="Y548" s="578">
        <f>+W548+X548</f>
        <v>0</v>
      </c>
      <c r="Z548" s="579"/>
      <c r="AA548" s="578"/>
      <c r="AB548" s="580">
        <f>+Z548+AA548</f>
        <v>0</v>
      </c>
      <c r="AC548" s="577"/>
      <c r="AD548" s="578"/>
      <c r="AE548" s="578">
        <f>+AC548+AD548</f>
        <v>0</v>
      </c>
      <c r="AF548" s="579"/>
      <c r="AG548" s="578"/>
      <c r="AH548" s="580">
        <f>+AF548+AG548</f>
        <v>0</v>
      </c>
      <c r="AI548" s="628">
        <f t="shared" si="423"/>
        <v>0</v>
      </c>
      <c r="AJ548" s="629">
        <f t="shared" si="423"/>
        <v>0</v>
      </c>
      <c r="AK548" s="630">
        <f t="shared" si="423"/>
        <v>0</v>
      </c>
    </row>
    <row r="549" spans="1:37" s="201" customFormat="1" ht="12.75">
      <c r="A549" s="231"/>
      <c r="B549" s="250"/>
      <c r="C549" s="617"/>
      <c r="D549" s="521"/>
      <c r="E549" s="525"/>
      <c r="F549" s="864"/>
      <c r="G549" s="241"/>
      <c r="H549" s="251" t="s">
        <v>241</v>
      </c>
      <c r="I549" s="277" t="s">
        <v>407</v>
      </c>
      <c r="J549" s="243"/>
      <c r="K549" s="628">
        <f aca="true" t="shared" si="424" ref="K549:AK549">SUM(K550:K554)</f>
        <v>0</v>
      </c>
      <c r="L549" s="629">
        <f t="shared" si="424"/>
        <v>0</v>
      </c>
      <c r="M549" s="629">
        <f t="shared" si="424"/>
        <v>0</v>
      </c>
      <c r="N549" s="629">
        <f t="shared" si="424"/>
        <v>0</v>
      </c>
      <c r="O549" s="629">
        <f t="shared" si="424"/>
        <v>0</v>
      </c>
      <c r="P549" s="630">
        <f t="shared" si="424"/>
        <v>0</v>
      </c>
      <c r="Q549" s="628">
        <f t="shared" si="424"/>
        <v>0</v>
      </c>
      <c r="R549" s="629">
        <f t="shared" si="424"/>
        <v>0</v>
      </c>
      <c r="S549" s="629">
        <f t="shared" si="424"/>
        <v>0</v>
      </c>
      <c r="T549" s="629">
        <f t="shared" si="424"/>
        <v>0</v>
      </c>
      <c r="U549" s="629">
        <f t="shared" si="424"/>
        <v>0</v>
      </c>
      <c r="V549" s="630">
        <f t="shared" si="424"/>
        <v>0</v>
      </c>
      <c r="W549" s="628">
        <f t="shared" si="424"/>
        <v>0</v>
      </c>
      <c r="X549" s="629">
        <f t="shared" si="424"/>
        <v>0</v>
      </c>
      <c r="Y549" s="629">
        <f t="shared" si="424"/>
        <v>0</v>
      </c>
      <c r="Z549" s="629">
        <f t="shared" si="424"/>
        <v>0</v>
      </c>
      <c r="AA549" s="629">
        <f t="shared" si="424"/>
        <v>0</v>
      </c>
      <c r="AB549" s="630">
        <f t="shared" si="424"/>
        <v>0</v>
      </c>
      <c r="AC549" s="628">
        <f t="shared" si="424"/>
        <v>0</v>
      </c>
      <c r="AD549" s="629">
        <f t="shared" si="424"/>
        <v>0</v>
      </c>
      <c r="AE549" s="629">
        <f t="shared" si="424"/>
        <v>0</v>
      </c>
      <c r="AF549" s="629">
        <f t="shared" si="424"/>
        <v>0</v>
      </c>
      <c r="AG549" s="629">
        <f t="shared" si="424"/>
        <v>0</v>
      </c>
      <c r="AH549" s="630">
        <f t="shared" si="424"/>
        <v>0</v>
      </c>
      <c r="AI549" s="628">
        <f t="shared" si="424"/>
        <v>0</v>
      </c>
      <c r="AJ549" s="629">
        <f t="shared" si="424"/>
        <v>0</v>
      </c>
      <c r="AK549" s="630">
        <f t="shared" si="424"/>
        <v>0</v>
      </c>
    </row>
    <row r="550" spans="1:37" s="201" customFormat="1" ht="12.75">
      <c r="A550" s="231"/>
      <c r="B550" s="250"/>
      <c r="C550" s="617"/>
      <c r="D550" s="521"/>
      <c r="E550" s="525"/>
      <c r="F550" s="864"/>
      <c r="G550" s="241"/>
      <c r="H550" s="241"/>
      <c r="I550" s="277"/>
      <c r="J550" s="876" t="s">
        <v>354</v>
      </c>
      <c r="K550" s="549"/>
      <c r="L550" s="538"/>
      <c r="M550" s="538">
        <f>+K550+L550</f>
        <v>0</v>
      </c>
      <c r="N550" s="550"/>
      <c r="O550" s="538"/>
      <c r="P550" s="540">
        <f>+N550+O550</f>
        <v>0</v>
      </c>
      <c r="Q550" s="549"/>
      <c r="R550" s="538"/>
      <c r="S550" s="538">
        <f>+Q550+R550</f>
        <v>0</v>
      </c>
      <c r="T550" s="550"/>
      <c r="U550" s="538"/>
      <c r="V550" s="726">
        <f>+T550+U550</f>
        <v>0</v>
      </c>
      <c r="W550" s="480"/>
      <c r="X550" s="480"/>
      <c r="Y550" s="538">
        <f>+W550+X550</f>
        <v>0</v>
      </c>
      <c r="Z550" s="550"/>
      <c r="AA550" s="538"/>
      <c r="AB550" s="540">
        <f>+Z550+AA550</f>
        <v>0</v>
      </c>
      <c r="AC550" s="549"/>
      <c r="AD550" s="538"/>
      <c r="AE550" s="538">
        <f>+AC550+AD550</f>
        <v>0</v>
      </c>
      <c r="AF550" s="550"/>
      <c r="AG550" s="538"/>
      <c r="AH550" s="540">
        <f>+AF550+AG550</f>
        <v>0</v>
      </c>
      <c r="AI550" s="628">
        <f aca="true" t="shared" si="425" ref="AI550:AK554">K550+N550+Q550+T550+W550+Z550+AC550+AF550</f>
        <v>0</v>
      </c>
      <c r="AJ550" s="629">
        <f t="shared" si="425"/>
        <v>0</v>
      </c>
      <c r="AK550" s="630">
        <f t="shared" si="425"/>
        <v>0</v>
      </c>
    </row>
    <row r="551" spans="1:37" s="201" customFormat="1" ht="12.75">
      <c r="A551" s="231"/>
      <c r="B551" s="250"/>
      <c r="C551" s="617"/>
      <c r="D551" s="521"/>
      <c r="E551" s="525"/>
      <c r="F551" s="864"/>
      <c r="G551" s="241"/>
      <c r="H551" s="241"/>
      <c r="I551" s="277"/>
      <c r="J551" s="876" t="s">
        <v>509</v>
      </c>
      <c r="K551" s="549"/>
      <c r="L551" s="538"/>
      <c r="M551" s="538">
        <f>+K551+L551</f>
        <v>0</v>
      </c>
      <c r="N551" s="550"/>
      <c r="O551" s="538"/>
      <c r="P551" s="540">
        <f>+N551+O551</f>
        <v>0</v>
      </c>
      <c r="Q551" s="549"/>
      <c r="R551" s="538"/>
      <c r="S551" s="538">
        <f>+Q551+R551</f>
        <v>0</v>
      </c>
      <c r="T551" s="550"/>
      <c r="U551" s="538"/>
      <c r="V551" s="726">
        <f>+T551+U551</f>
        <v>0</v>
      </c>
      <c r="W551" s="480"/>
      <c r="X551" s="480"/>
      <c r="Y551" s="538">
        <f>+W551+X551</f>
        <v>0</v>
      </c>
      <c r="Z551" s="550"/>
      <c r="AA551" s="538"/>
      <c r="AB551" s="540">
        <f>+Z551+AA551</f>
        <v>0</v>
      </c>
      <c r="AC551" s="549"/>
      <c r="AD551" s="538"/>
      <c r="AE551" s="538">
        <f>+AC551+AD551</f>
        <v>0</v>
      </c>
      <c r="AF551" s="550"/>
      <c r="AG551" s="538"/>
      <c r="AH551" s="540">
        <f>+AF551+AG551</f>
        <v>0</v>
      </c>
      <c r="AI551" s="628">
        <f t="shared" si="425"/>
        <v>0</v>
      </c>
      <c r="AJ551" s="629">
        <f t="shared" si="425"/>
        <v>0</v>
      </c>
      <c r="AK551" s="630">
        <f t="shared" si="425"/>
        <v>0</v>
      </c>
    </row>
    <row r="552" spans="1:37" s="201" customFormat="1" ht="12.75">
      <c r="A552" s="231"/>
      <c r="B552" s="250"/>
      <c r="C552" s="617"/>
      <c r="D552" s="521"/>
      <c r="E552" s="525"/>
      <c r="F552" s="864"/>
      <c r="G552" s="241"/>
      <c r="H552" s="241"/>
      <c r="I552" s="277"/>
      <c r="J552" s="243" t="s">
        <v>511</v>
      </c>
      <c r="K552" s="549"/>
      <c r="L552" s="538"/>
      <c r="M552" s="538">
        <f>+K552+L552</f>
        <v>0</v>
      </c>
      <c r="N552" s="550"/>
      <c r="O552" s="538"/>
      <c r="P552" s="540">
        <f>+N552+O552</f>
        <v>0</v>
      </c>
      <c r="Q552" s="549"/>
      <c r="R552" s="538"/>
      <c r="S552" s="538">
        <f>+Q552+R552</f>
        <v>0</v>
      </c>
      <c r="T552" s="550"/>
      <c r="U552" s="538"/>
      <c r="V552" s="726">
        <f>+T552+U552</f>
        <v>0</v>
      </c>
      <c r="W552" s="480"/>
      <c r="X552" s="480"/>
      <c r="Y552" s="538">
        <f>+W552+X552</f>
        <v>0</v>
      </c>
      <c r="Z552" s="550"/>
      <c r="AA552" s="538"/>
      <c r="AB552" s="540">
        <f>+Z552+AA552</f>
        <v>0</v>
      </c>
      <c r="AC552" s="549"/>
      <c r="AD552" s="538"/>
      <c r="AE552" s="538">
        <f>+AC552+AD552</f>
        <v>0</v>
      </c>
      <c r="AF552" s="550"/>
      <c r="AG552" s="538"/>
      <c r="AH552" s="540">
        <f>+AF552+AG552</f>
        <v>0</v>
      </c>
      <c r="AI552" s="628">
        <f t="shared" si="425"/>
        <v>0</v>
      </c>
      <c r="AJ552" s="629">
        <f t="shared" si="425"/>
        <v>0</v>
      </c>
      <c r="AK552" s="630">
        <f t="shared" si="425"/>
        <v>0</v>
      </c>
    </row>
    <row r="553" spans="1:37" s="201" customFormat="1" ht="12.75">
      <c r="A553" s="231"/>
      <c r="B553" s="250"/>
      <c r="C553" s="617"/>
      <c r="D553" s="521"/>
      <c r="E553" s="525"/>
      <c r="F553" s="864"/>
      <c r="G553" s="241"/>
      <c r="H553" s="241"/>
      <c r="I553" s="277"/>
      <c r="J553" s="243" t="s">
        <v>517</v>
      </c>
      <c r="K553" s="549"/>
      <c r="L553" s="538"/>
      <c r="M553" s="538"/>
      <c r="N553" s="550"/>
      <c r="O553" s="538"/>
      <c r="P553" s="540"/>
      <c r="Q553" s="549"/>
      <c r="R553" s="538"/>
      <c r="S553" s="538">
        <f>Q553+R553</f>
        <v>0</v>
      </c>
      <c r="T553" s="550"/>
      <c r="U553" s="538"/>
      <c r="V553" s="726"/>
      <c r="W553" s="480"/>
      <c r="X553" s="480"/>
      <c r="Y553" s="538">
        <f>+W553+X553</f>
        <v>0</v>
      </c>
      <c r="Z553" s="550"/>
      <c r="AA553" s="538"/>
      <c r="AB553" s="540"/>
      <c r="AC553" s="549"/>
      <c r="AD553" s="538"/>
      <c r="AE553" s="538">
        <f>+AC553+AD553</f>
        <v>0</v>
      </c>
      <c r="AF553" s="550"/>
      <c r="AG553" s="538"/>
      <c r="AH553" s="540"/>
      <c r="AI553" s="628">
        <f>K553+N553+Q553+T553+W553+Z553+AC553+AF553</f>
        <v>0</v>
      </c>
      <c r="AJ553" s="629">
        <f>L553+O553+R553+U553+X553+AA553+AD553+AG553</f>
        <v>0</v>
      </c>
      <c r="AK553" s="630">
        <f>M553+P553+S553+V553+Y553+AB553+AE553+AH553</f>
        <v>0</v>
      </c>
    </row>
    <row r="554" spans="1:37" s="201" customFormat="1" ht="12.75">
      <c r="A554" s="231"/>
      <c r="B554" s="250"/>
      <c r="C554" s="617"/>
      <c r="D554" s="521"/>
      <c r="E554" s="525"/>
      <c r="F554" s="864"/>
      <c r="G554" s="241"/>
      <c r="H554" s="877"/>
      <c r="I554" s="878"/>
      <c r="J554" s="243" t="s">
        <v>515</v>
      </c>
      <c r="K554" s="549"/>
      <c r="L554" s="538"/>
      <c r="M554" s="538">
        <f>+K554+L554</f>
        <v>0</v>
      </c>
      <c r="N554" s="550"/>
      <c r="O554" s="538"/>
      <c r="P554" s="540">
        <f>+N554+O554</f>
        <v>0</v>
      </c>
      <c r="Q554" s="549"/>
      <c r="R554" s="538"/>
      <c r="S554" s="538">
        <f>+Q554+R554</f>
        <v>0</v>
      </c>
      <c r="T554" s="550"/>
      <c r="U554" s="538"/>
      <c r="V554" s="726">
        <f>+T554+U554</f>
        <v>0</v>
      </c>
      <c r="W554" s="480"/>
      <c r="X554" s="480"/>
      <c r="Y554" s="538">
        <f>+W554+X554</f>
        <v>0</v>
      </c>
      <c r="Z554" s="550"/>
      <c r="AA554" s="538"/>
      <c r="AB554" s="540">
        <f>+Z554+AA554</f>
        <v>0</v>
      </c>
      <c r="AC554" s="549"/>
      <c r="AD554" s="538"/>
      <c r="AE554" s="538">
        <f>+AC554+AD554</f>
        <v>0</v>
      </c>
      <c r="AF554" s="550"/>
      <c r="AG554" s="538"/>
      <c r="AH554" s="540">
        <f>+AF554+AG554</f>
        <v>0</v>
      </c>
      <c r="AI554" s="628">
        <f t="shared" si="425"/>
        <v>0</v>
      </c>
      <c r="AJ554" s="629">
        <f t="shared" si="425"/>
        <v>0</v>
      </c>
      <c r="AK554" s="630">
        <f t="shared" si="425"/>
        <v>0</v>
      </c>
    </row>
    <row r="555" spans="1:37" s="201" customFormat="1" ht="12.75">
      <c r="A555" s="231"/>
      <c r="B555" s="250"/>
      <c r="C555" s="617"/>
      <c r="D555" s="521"/>
      <c r="E555" s="525" t="s">
        <v>129</v>
      </c>
      <c r="F555" s="854"/>
      <c r="G555" s="199" t="s">
        <v>248</v>
      </c>
      <c r="H555" s="199" t="s">
        <v>358</v>
      </c>
      <c r="J555" s="235"/>
      <c r="K555" s="628">
        <f aca="true" t="shared" si="426" ref="K555:AK555">SUM(K556:K560)</f>
        <v>0</v>
      </c>
      <c r="L555" s="629">
        <f t="shared" si="426"/>
        <v>0</v>
      </c>
      <c r="M555" s="629">
        <f t="shared" si="426"/>
        <v>0</v>
      </c>
      <c r="N555" s="629">
        <f t="shared" si="426"/>
        <v>0</v>
      </c>
      <c r="O555" s="629">
        <f t="shared" si="426"/>
        <v>0</v>
      </c>
      <c r="P555" s="630">
        <f t="shared" si="426"/>
        <v>0</v>
      </c>
      <c r="Q555" s="628">
        <f t="shared" si="426"/>
        <v>0</v>
      </c>
      <c r="R555" s="629">
        <f t="shared" si="426"/>
        <v>0</v>
      </c>
      <c r="S555" s="629">
        <f t="shared" si="426"/>
        <v>0</v>
      </c>
      <c r="T555" s="629">
        <f t="shared" si="426"/>
        <v>0</v>
      </c>
      <c r="U555" s="629">
        <f t="shared" si="426"/>
        <v>0</v>
      </c>
      <c r="V555" s="630">
        <f t="shared" si="426"/>
        <v>0</v>
      </c>
      <c r="W555" s="628">
        <f t="shared" si="426"/>
        <v>0</v>
      </c>
      <c r="X555" s="629">
        <f t="shared" si="426"/>
        <v>0</v>
      </c>
      <c r="Y555" s="629">
        <f t="shared" si="426"/>
        <v>0</v>
      </c>
      <c r="Z555" s="629">
        <f t="shared" si="426"/>
        <v>0</v>
      </c>
      <c r="AA555" s="629">
        <f t="shared" si="426"/>
        <v>0</v>
      </c>
      <c r="AB555" s="630">
        <f t="shared" si="426"/>
        <v>0</v>
      </c>
      <c r="AC555" s="628">
        <f t="shared" si="426"/>
        <v>0</v>
      </c>
      <c r="AD555" s="629">
        <f t="shared" si="426"/>
        <v>0</v>
      </c>
      <c r="AE555" s="629">
        <f t="shared" si="426"/>
        <v>0</v>
      </c>
      <c r="AF555" s="629">
        <f t="shared" si="426"/>
        <v>0</v>
      </c>
      <c r="AG555" s="629">
        <f t="shared" si="426"/>
        <v>0</v>
      </c>
      <c r="AH555" s="630">
        <f t="shared" si="426"/>
        <v>0</v>
      </c>
      <c r="AI555" s="628">
        <f t="shared" si="426"/>
        <v>0</v>
      </c>
      <c r="AJ555" s="629">
        <f t="shared" si="426"/>
        <v>0</v>
      </c>
      <c r="AK555" s="630">
        <f t="shared" si="426"/>
        <v>0</v>
      </c>
    </row>
    <row r="556" spans="1:37" s="201" customFormat="1" ht="12.75">
      <c r="A556" s="231"/>
      <c r="B556" s="250"/>
      <c r="C556" s="617"/>
      <c r="D556" s="521"/>
      <c r="E556" s="525"/>
      <c r="F556" s="864"/>
      <c r="G556" s="241"/>
      <c r="H556" s="251" t="s">
        <v>241</v>
      </c>
      <c r="I556" s="242" t="s">
        <v>514</v>
      </c>
      <c r="J556" s="243"/>
      <c r="K556" s="549"/>
      <c r="L556" s="538"/>
      <c r="M556" s="538">
        <f>+K556+L556</f>
        <v>0</v>
      </c>
      <c r="N556" s="550"/>
      <c r="O556" s="538"/>
      <c r="P556" s="540">
        <f>+N556+O556</f>
        <v>0</v>
      </c>
      <c r="Q556" s="549"/>
      <c r="R556" s="538"/>
      <c r="S556" s="538">
        <f>+Q556+R556</f>
        <v>0</v>
      </c>
      <c r="T556" s="550"/>
      <c r="U556" s="538"/>
      <c r="V556" s="540">
        <f>+T556+U556</f>
        <v>0</v>
      </c>
      <c r="W556" s="549"/>
      <c r="X556" s="538"/>
      <c r="Y556" s="538">
        <f>+W556+X556</f>
        <v>0</v>
      </c>
      <c r="Z556" s="550"/>
      <c r="AA556" s="538"/>
      <c r="AB556" s="540">
        <f>+Z556+AA556</f>
        <v>0</v>
      </c>
      <c r="AC556" s="549"/>
      <c r="AD556" s="538"/>
      <c r="AE556" s="538">
        <f>+AC556+AD556</f>
        <v>0</v>
      </c>
      <c r="AF556" s="550"/>
      <c r="AG556" s="538"/>
      <c r="AH556" s="540">
        <f>+AF556+AG556</f>
        <v>0</v>
      </c>
      <c r="AI556" s="628">
        <f aca="true" t="shared" si="427" ref="AI556:AK559">K556+N556+Q556+T556+W556+Z556+AC556+AF556</f>
        <v>0</v>
      </c>
      <c r="AJ556" s="629">
        <f t="shared" si="427"/>
        <v>0</v>
      </c>
      <c r="AK556" s="630">
        <f t="shared" si="427"/>
        <v>0</v>
      </c>
    </row>
    <row r="557" spans="1:37" s="201" customFormat="1" ht="12.75">
      <c r="A557" s="231"/>
      <c r="B557" s="250"/>
      <c r="C557" s="617"/>
      <c r="D557" s="521"/>
      <c r="E557" s="525"/>
      <c r="F557" s="864"/>
      <c r="G557" s="241"/>
      <c r="H557" s="251" t="s">
        <v>241</v>
      </c>
      <c r="I557" s="277" t="s">
        <v>507</v>
      </c>
      <c r="J557" s="243"/>
      <c r="K557" s="549"/>
      <c r="L557" s="538"/>
      <c r="M557" s="538">
        <f>+K557+L557</f>
        <v>0</v>
      </c>
      <c r="N557" s="550"/>
      <c r="O557" s="538"/>
      <c r="P557" s="540">
        <f>+N557+O557</f>
        <v>0</v>
      </c>
      <c r="Q557" s="549"/>
      <c r="R557" s="538"/>
      <c r="S557" s="538">
        <f>+Q557+R557</f>
        <v>0</v>
      </c>
      <c r="T557" s="550"/>
      <c r="U557" s="538"/>
      <c r="V557" s="540">
        <f>+T557+U557</f>
        <v>0</v>
      </c>
      <c r="W557" s="549"/>
      <c r="X557" s="538"/>
      <c r="Y557" s="538">
        <f>+W557+X557</f>
        <v>0</v>
      </c>
      <c r="Z557" s="550"/>
      <c r="AA557" s="538"/>
      <c r="AB557" s="540">
        <f>+Z557+AA557</f>
        <v>0</v>
      </c>
      <c r="AC557" s="549"/>
      <c r="AD557" s="538"/>
      <c r="AE557" s="538">
        <f>+AC557+AD557</f>
        <v>0</v>
      </c>
      <c r="AF557" s="550"/>
      <c r="AG557" s="538"/>
      <c r="AH557" s="540">
        <f>+AF557+AG557</f>
        <v>0</v>
      </c>
      <c r="AI557" s="628">
        <f t="shared" si="427"/>
        <v>0</v>
      </c>
      <c r="AJ557" s="629">
        <f t="shared" si="427"/>
        <v>0</v>
      </c>
      <c r="AK557" s="630">
        <f t="shared" si="427"/>
        <v>0</v>
      </c>
    </row>
    <row r="558" spans="1:37" s="201" customFormat="1" ht="12.75">
      <c r="A558" s="231"/>
      <c r="B558" s="250"/>
      <c r="C558" s="617"/>
      <c r="D558" s="521"/>
      <c r="E558" s="525"/>
      <c r="F558" s="864"/>
      <c r="G558" s="241"/>
      <c r="H558" s="251" t="s">
        <v>241</v>
      </c>
      <c r="I558" s="277" t="s">
        <v>508</v>
      </c>
      <c r="J558" s="243"/>
      <c r="K558" s="549"/>
      <c r="L558" s="538"/>
      <c r="M558" s="538">
        <f>+K558+L558</f>
        <v>0</v>
      </c>
      <c r="N558" s="550"/>
      <c r="O558" s="538"/>
      <c r="P558" s="540">
        <f>+N558+O558</f>
        <v>0</v>
      </c>
      <c r="Q558" s="549"/>
      <c r="R558" s="538"/>
      <c r="S558" s="538">
        <f>+Q558+R558</f>
        <v>0</v>
      </c>
      <c r="T558" s="550"/>
      <c r="U558" s="538"/>
      <c r="V558" s="540">
        <f>+T558+U558</f>
        <v>0</v>
      </c>
      <c r="W558" s="549"/>
      <c r="X558" s="538"/>
      <c r="Y558" s="538">
        <f>+W558+X558</f>
        <v>0</v>
      </c>
      <c r="Z558" s="550"/>
      <c r="AA558" s="538"/>
      <c r="AB558" s="540">
        <f>+Z558+AA558</f>
        <v>0</v>
      </c>
      <c r="AC558" s="549"/>
      <c r="AD558" s="538"/>
      <c r="AE558" s="538">
        <f>+AC558+AD558</f>
        <v>0</v>
      </c>
      <c r="AF558" s="550"/>
      <c r="AG558" s="538"/>
      <c r="AH558" s="540">
        <f>+AF558+AG558</f>
        <v>0</v>
      </c>
      <c r="AI558" s="628">
        <f t="shared" si="427"/>
        <v>0</v>
      </c>
      <c r="AJ558" s="629">
        <f t="shared" si="427"/>
        <v>0</v>
      </c>
      <c r="AK558" s="630">
        <f t="shared" si="427"/>
        <v>0</v>
      </c>
    </row>
    <row r="559" spans="1:37" s="201" customFormat="1" ht="12.75">
      <c r="A559" s="231"/>
      <c r="B559" s="250"/>
      <c r="C559" s="617"/>
      <c r="D559" s="521"/>
      <c r="E559" s="525"/>
      <c r="F559" s="864"/>
      <c r="G559" s="241"/>
      <c r="H559" s="251" t="s">
        <v>241</v>
      </c>
      <c r="I559" s="277" t="s">
        <v>406</v>
      </c>
      <c r="J559" s="243"/>
      <c r="K559" s="549"/>
      <c r="L559" s="538"/>
      <c r="M559" s="538">
        <f>+K559+L559</f>
        <v>0</v>
      </c>
      <c r="N559" s="550"/>
      <c r="O559" s="538"/>
      <c r="P559" s="540">
        <f>+N559+O559</f>
        <v>0</v>
      </c>
      <c r="Q559" s="549"/>
      <c r="R559" s="538"/>
      <c r="S559" s="538">
        <f>+Q559+R559</f>
        <v>0</v>
      </c>
      <c r="T559" s="550"/>
      <c r="U559" s="538"/>
      <c r="V559" s="540">
        <f>+T559+U559</f>
        <v>0</v>
      </c>
      <c r="W559" s="549"/>
      <c r="X559" s="538"/>
      <c r="Y559" s="538">
        <f>+W559+X559</f>
        <v>0</v>
      </c>
      <c r="Z559" s="550"/>
      <c r="AA559" s="538"/>
      <c r="AB559" s="540">
        <f>+Z559+AA559</f>
        <v>0</v>
      </c>
      <c r="AC559" s="549"/>
      <c r="AD559" s="538"/>
      <c r="AE559" s="538">
        <f>+AC559+AD559</f>
        <v>0</v>
      </c>
      <c r="AF559" s="550"/>
      <c r="AG559" s="538"/>
      <c r="AH559" s="540">
        <f>+AF559+AG559</f>
        <v>0</v>
      </c>
      <c r="AI559" s="628">
        <f t="shared" si="427"/>
        <v>0</v>
      </c>
      <c r="AJ559" s="629">
        <f t="shared" si="427"/>
        <v>0</v>
      </c>
      <c r="AK559" s="630">
        <f t="shared" si="427"/>
        <v>0</v>
      </c>
    </row>
    <row r="560" spans="1:37" s="201" customFormat="1" ht="12.75">
      <c r="A560" s="231"/>
      <c r="B560" s="250"/>
      <c r="C560" s="617"/>
      <c r="D560" s="521"/>
      <c r="E560" s="525"/>
      <c r="F560" s="864"/>
      <c r="G560" s="241"/>
      <c r="H560" s="251" t="s">
        <v>241</v>
      </c>
      <c r="I560" s="277" t="s">
        <v>407</v>
      </c>
      <c r="J560" s="243"/>
      <c r="K560" s="628">
        <f aca="true" t="shared" si="428" ref="K560:AK560">SUM(K561:K564)</f>
        <v>0</v>
      </c>
      <c r="L560" s="629">
        <f t="shared" si="428"/>
        <v>0</v>
      </c>
      <c r="M560" s="629">
        <f t="shared" si="428"/>
        <v>0</v>
      </c>
      <c r="N560" s="629">
        <f t="shared" si="428"/>
        <v>0</v>
      </c>
      <c r="O560" s="629">
        <f t="shared" si="428"/>
        <v>0</v>
      </c>
      <c r="P560" s="630">
        <f t="shared" si="428"/>
        <v>0</v>
      </c>
      <c r="Q560" s="628">
        <f t="shared" si="428"/>
        <v>0</v>
      </c>
      <c r="R560" s="629">
        <f t="shared" si="428"/>
        <v>0</v>
      </c>
      <c r="S560" s="629">
        <f t="shared" si="428"/>
        <v>0</v>
      </c>
      <c r="T560" s="629">
        <f t="shared" si="428"/>
        <v>0</v>
      </c>
      <c r="U560" s="629">
        <f t="shared" si="428"/>
        <v>0</v>
      </c>
      <c r="V560" s="630">
        <f t="shared" si="428"/>
        <v>0</v>
      </c>
      <c r="W560" s="628">
        <f t="shared" si="428"/>
        <v>0</v>
      </c>
      <c r="X560" s="629">
        <f t="shared" si="428"/>
        <v>0</v>
      </c>
      <c r="Y560" s="629">
        <f t="shared" si="428"/>
        <v>0</v>
      </c>
      <c r="Z560" s="629">
        <f t="shared" si="428"/>
        <v>0</v>
      </c>
      <c r="AA560" s="629">
        <f t="shared" si="428"/>
        <v>0</v>
      </c>
      <c r="AB560" s="630">
        <f t="shared" si="428"/>
        <v>0</v>
      </c>
      <c r="AC560" s="628">
        <f t="shared" si="428"/>
        <v>0</v>
      </c>
      <c r="AD560" s="629">
        <f t="shared" si="428"/>
        <v>0</v>
      </c>
      <c r="AE560" s="629">
        <f t="shared" si="428"/>
        <v>0</v>
      </c>
      <c r="AF560" s="629">
        <f t="shared" si="428"/>
        <v>0</v>
      </c>
      <c r="AG560" s="629">
        <f t="shared" si="428"/>
        <v>0</v>
      </c>
      <c r="AH560" s="630">
        <f t="shared" si="428"/>
        <v>0</v>
      </c>
      <c r="AI560" s="628">
        <f t="shared" si="428"/>
        <v>0</v>
      </c>
      <c r="AJ560" s="629">
        <f t="shared" si="428"/>
        <v>0</v>
      </c>
      <c r="AK560" s="630">
        <f t="shared" si="428"/>
        <v>0</v>
      </c>
    </row>
    <row r="561" spans="1:37" s="201" customFormat="1" ht="12.75">
      <c r="A561" s="231"/>
      <c r="B561" s="250"/>
      <c r="C561" s="617"/>
      <c r="D561" s="521"/>
      <c r="E561" s="525"/>
      <c r="F561" s="864"/>
      <c r="G561" s="241"/>
      <c r="H561" s="241"/>
      <c r="I561" s="277"/>
      <c r="J561" s="243" t="s">
        <v>354</v>
      </c>
      <c r="K561" s="549"/>
      <c r="L561" s="538"/>
      <c r="M561" s="538">
        <f>+K561+L561</f>
        <v>0</v>
      </c>
      <c r="N561" s="550"/>
      <c r="O561" s="538"/>
      <c r="P561" s="540">
        <f>+N561+O561</f>
        <v>0</v>
      </c>
      <c r="Q561" s="549"/>
      <c r="R561" s="538"/>
      <c r="S561" s="538">
        <f>+Q561+R561</f>
        <v>0</v>
      </c>
      <c r="T561" s="550"/>
      <c r="U561" s="538"/>
      <c r="V561" s="540">
        <f>+T561+U561</f>
        <v>0</v>
      </c>
      <c r="W561" s="549"/>
      <c r="X561" s="538"/>
      <c r="Y561" s="538">
        <f>+W561+X561</f>
        <v>0</v>
      </c>
      <c r="Z561" s="550"/>
      <c r="AA561" s="538"/>
      <c r="AB561" s="540">
        <f>+Z561+AA561</f>
        <v>0</v>
      </c>
      <c r="AC561" s="549"/>
      <c r="AD561" s="538"/>
      <c r="AE561" s="538">
        <f>+AC561+AD561</f>
        <v>0</v>
      </c>
      <c r="AF561" s="550"/>
      <c r="AG561" s="538"/>
      <c r="AH561" s="540">
        <f>+AF561+AG561</f>
        <v>0</v>
      </c>
      <c r="AI561" s="628">
        <f aca="true" t="shared" si="429" ref="AI561:AK564">K561+N561+Q561+T561+W561+Z561+AC561+AF561</f>
        <v>0</v>
      </c>
      <c r="AJ561" s="629">
        <f t="shared" si="429"/>
        <v>0</v>
      </c>
      <c r="AK561" s="630">
        <f t="shared" si="429"/>
        <v>0</v>
      </c>
    </row>
    <row r="562" spans="1:37" s="201" customFormat="1" ht="12.75">
      <c r="A562" s="231"/>
      <c r="B562" s="250"/>
      <c r="C562" s="617"/>
      <c r="D562" s="521"/>
      <c r="E562" s="525"/>
      <c r="F562" s="864"/>
      <c r="G562" s="241"/>
      <c r="H562" s="241"/>
      <c r="I562" s="277"/>
      <c r="J562" s="243" t="s">
        <v>509</v>
      </c>
      <c r="K562" s="549"/>
      <c r="L562" s="538"/>
      <c r="M562" s="538">
        <f>+K562+L562</f>
        <v>0</v>
      </c>
      <c r="N562" s="550"/>
      <c r="O562" s="538"/>
      <c r="P562" s="540">
        <f>+N562+O562</f>
        <v>0</v>
      </c>
      <c r="Q562" s="549"/>
      <c r="R562" s="538"/>
      <c r="S562" s="538">
        <f>+Q562+R562</f>
        <v>0</v>
      </c>
      <c r="T562" s="550"/>
      <c r="U562" s="538"/>
      <c r="V562" s="540">
        <f>+T562+U562</f>
        <v>0</v>
      </c>
      <c r="W562" s="549"/>
      <c r="X562" s="538"/>
      <c r="Y562" s="538">
        <f>+W562+X562</f>
        <v>0</v>
      </c>
      <c r="Z562" s="550"/>
      <c r="AA562" s="538"/>
      <c r="AB562" s="540">
        <f>+Z562+AA562</f>
        <v>0</v>
      </c>
      <c r="AC562" s="549"/>
      <c r="AD562" s="538"/>
      <c r="AE562" s="538">
        <f>+AC562+AD562</f>
        <v>0</v>
      </c>
      <c r="AF562" s="550"/>
      <c r="AG562" s="538"/>
      <c r="AH562" s="540">
        <f>+AF562+AG562</f>
        <v>0</v>
      </c>
      <c r="AI562" s="628">
        <f t="shared" si="429"/>
        <v>0</v>
      </c>
      <c r="AJ562" s="629">
        <f t="shared" si="429"/>
        <v>0</v>
      </c>
      <c r="AK562" s="630">
        <f t="shared" si="429"/>
        <v>0</v>
      </c>
    </row>
    <row r="563" spans="1:37" s="201" customFormat="1" ht="12.75">
      <c r="A563" s="231"/>
      <c r="B563" s="250"/>
      <c r="C563" s="617"/>
      <c r="D563" s="521"/>
      <c r="E563" s="525"/>
      <c r="F563" s="864"/>
      <c r="G563" s="241"/>
      <c r="H563" s="241"/>
      <c r="I563" s="277"/>
      <c r="J563" s="243" t="s">
        <v>511</v>
      </c>
      <c r="K563" s="549"/>
      <c r="L563" s="538"/>
      <c r="M563" s="538">
        <f>+K563+L563</f>
        <v>0</v>
      </c>
      <c r="N563" s="550"/>
      <c r="O563" s="538"/>
      <c r="P563" s="540">
        <f>+N563+O563</f>
        <v>0</v>
      </c>
      <c r="Q563" s="549"/>
      <c r="R563" s="538"/>
      <c r="S563" s="538">
        <f>+Q563+R563</f>
        <v>0</v>
      </c>
      <c r="T563" s="550"/>
      <c r="U563" s="538"/>
      <c r="V563" s="540">
        <f>+T563+U563</f>
        <v>0</v>
      </c>
      <c r="W563" s="549"/>
      <c r="X563" s="538"/>
      <c r="Y563" s="538">
        <f>+W563+X563</f>
        <v>0</v>
      </c>
      <c r="Z563" s="550"/>
      <c r="AA563" s="538"/>
      <c r="AB563" s="540">
        <f>+Z563+AA563</f>
        <v>0</v>
      </c>
      <c r="AC563" s="549"/>
      <c r="AD563" s="538"/>
      <c r="AE563" s="538">
        <f>+AC563+AD563</f>
        <v>0</v>
      </c>
      <c r="AF563" s="550"/>
      <c r="AG563" s="538"/>
      <c r="AH563" s="540">
        <f>+AF563+AG563</f>
        <v>0</v>
      </c>
      <c r="AI563" s="628">
        <f t="shared" si="429"/>
        <v>0</v>
      </c>
      <c r="AJ563" s="629">
        <f t="shared" si="429"/>
        <v>0</v>
      </c>
      <c r="AK563" s="630">
        <f t="shared" si="429"/>
        <v>0</v>
      </c>
    </row>
    <row r="564" spans="1:37" s="201" customFormat="1" ht="12.75">
      <c r="A564" s="231"/>
      <c r="B564" s="250"/>
      <c r="C564" s="617"/>
      <c r="D564" s="521"/>
      <c r="E564" s="525"/>
      <c r="F564" s="864"/>
      <c r="G564" s="241"/>
      <c r="H564" s="877"/>
      <c r="I564" s="878"/>
      <c r="J564" s="243" t="s">
        <v>503</v>
      </c>
      <c r="K564" s="549"/>
      <c r="L564" s="538"/>
      <c r="M564" s="538">
        <f>+K564+L564</f>
        <v>0</v>
      </c>
      <c r="N564" s="550"/>
      <c r="O564" s="538"/>
      <c r="P564" s="540">
        <f>+N564+O564</f>
        <v>0</v>
      </c>
      <c r="Q564" s="549"/>
      <c r="R564" s="538"/>
      <c r="S564" s="538">
        <f>+Q564+R564</f>
        <v>0</v>
      </c>
      <c r="T564" s="550"/>
      <c r="U564" s="538"/>
      <c r="V564" s="540">
        <f>+T564+U564</f>
        <v>0</v>
      </c>
      <c r="W564" s="549"/>
      <c r="X564" s="538"/>
      <c r="Y564" s="538">
        <f>+W564+X564</f>
        <v>0</v>
      </c>
      <c r="Z564" s="550"/>
      <c r="AA564" s="538"/>
      <c r="AB564" s="540">
        <f>+Z564+AA564</f>
        <v>0</v>
      </c>
      <c r="AC564" s="549"/>
      <c r="AD564" s="538"/>
      <c r="AE564" s="538">
        <f>+AC564+AD564</f>
        <v>0</v>
      </c>
      <c r="AF564" s="550"/>
      <c r="AG564" s="538"/>
      <c r="AH564" s="540">
        <f>+AF564+AG564</f>
        <v>0</v>
      </c>
      <c r="AI564" s="628">
        <f t="shared" si="429"/>
        <v>0</v>
      </c>
      <c r="AJ564" s="629">
        <f t="shared" si="429"/>
        <v>0</v>
      </c>
      <c r="AK564" s="630">
        <f t="shared" si="429"/>
        <v>0</v>
      </c>
    </row>
    <row r="565" spans="1:37" s="201" customFormat="1" ht="14.25" customHeight="1">
      <c r="A565" s="231"/>
      <c r="B565" s="201" t="s">
        <v>129</v>
      </c>
      <c r="C565" s="617"/>
      <c r="D565" s="893"/>
      <c r="E565" s="894"/>
      <c r="F565" s="895"/>
      <c r="G565" s="573"/>
      <c r="H565" s="573"/>
      <c r="I565" s="394"/>
      <c r="J565" s="392"/>
      <c r="K565" s="896"/>
      <c r="L565" s="784"/>
      <c r="M565" s="784"/>
      <c r="N565" s="897"/>
      <c r="O565" s="784"/>
      <c r="P565" s="786"/>
      <c r="Q565" s="896"/>
      <c r="R565" s="784"/>
      <c r="S565" s="784"/>
      <c r="T565" s="897"/>
      <c r="U565" s="784"/>
      <c r="V565" s="786"/>
      <c r="W565" s="896"/>
      <c r="X565" s="784"/>
      <c r="Y565" s="784"/>
      <c r="Z565" s="897"/>
      <c r="AA565" s="784"/>
      <c r="AB565" s="786"/>
      <c r="AC565" s="896"/>
      <c r="AD565" s="784"/>
      <c r="AE565" s="784"/>
      <c r="AF565" s="897"/>
      <c r="AG565" s="784"/>
      <c r="AH565" s="786"/>
      <c r="AI565" s="896"/>
      <c r="AJ565" s="784"/>
      <c r="AK565" s="786"/>
    </row>
    <row r="566" spans="1:37" s="201" customFormat="1" ht="12.75">
      <c r="A566" s="231"/>
      <c r="B566" s="250" t="s">
        <v>518</v>
      </c>
      <c r="C566" s="617" t="s">
        <v>519</v>
      </c>
      <c r="D566" s="235"/>
      <c r="E566" s="518"/>
      <c r="F566" s="653" t="s">
        <v>5</v>
      </c>
      <c r="G566" s="661" t="s">
        <v>520</v>
      </c>
      <c r="H566" s="569"/>
      <c r="J566" s="898"/>
      <c r="K566" s="515"/>
      <c r="L566" s="516"/>
      <c r="M566" s="516">
        <f>SUM(M567:M568)</f>
        <v>227</v>
      </c>
      <c r="N566" s="740"/>
      <c r="O566" s="516"/>
      <c r="P566" s="516">
        <f>SUM(P567:P568)</f>
        <v>0</v>
      </c>
      <c r="Q566" s="515"/>
      <c r="R566" s="516"/>
      <c r="S566" s="516">
        <f>SUM(S567:S568)</f>
        <v>50</v>
      </c>
      <c r="T566" s="740"/>
      <c r="U566" s="516"/>
      <c r="V566" s="516">
        <f>SUM(V567:V568)</f>
        <v>0</v>
      </c>
      <c r="W566" s="515"/>
      <c r="X566" s="516"/>
      <c r="Y566" s="516">
        <f>SUM(Y567:Y568)</f>
        <v>25</v>
      </c>
      <c r="Z566" s="740"/>
      <c r="AA566" s="516"/>
      <c r="AB566" s="516">
        <f>SUM(AB567:AB568)</f>
        <v>0</v>
      </c>
      <c r="AC566" s="515"/>
      <c r="AD566" s="516"/>
      <c r="AE566" s="516">
        <f>SUM(AE567:AE568)</f>
        <v>25</v>
      </c>
      <c r="AF566" s="740"/>
      <c r="AG566" s="516"/>
      <c r="AH566" s="516">
        <f>SUM(AH567:AH568)</f>
        <v>0</v>
      </c>
      <c r="AI566" s="515"/>
      <c r="AJ566" s="516"/>
      <c r="AK566" s="517">
        <f>SUM(AK567:AK568)</f>
        <v>327</v>
      </c>
    </row>
    <row r="567" spans="1:37" s="201" customFormat="1" ht="12.75">
      <c r="A567" s="231"/>
      <c r="C567" s="617" t="s">
        <v>521</v>
      </c>
      <c r="D567" s="521"/>
      <c r="E567" s="525"/>
      <c r="F567" s="360"/>
      <c r="G567" s="360" t="s">
        <v>14</v>
      </c>
      <c r="H567" s="360" t="s">
        <v>522</v>
      </c>
      <c r="I567" s="323"/>
      <c r="J567" s="243"/>
      <c r="K567" s="541"/>
      <c r="L567" s="542"/>
      <c r="M567" s="658">
        <v>227</v>
      </c>
      <c r="N567" s="675"/>
      <c r="O567" s="542"/>
      <c r="P567" s="698"/>
      <c r="Q567" s="541"/>
      <c r="R567" s="542"/>
      <c r="S567" s="658">
        <v>50</v>
      </c>
      <c r="T567" s="675"/>
      <c r="U567" s="542"/>
      <c r="V567" s="698"/>
      <c r="W567" s="541"/>
      <c r="X567" s="542"/>
      <c r="Y567" s="658">
        <v>25</v>
      </c>
      <c r="Z567" s="675"/>
      <c r="AA567" s="542"/>
      <c r="AB567" s="698"/>
      <c r="AC567" s="541"/>
      <c r="AD567" s="542"/>
      <c r="AE567" s="658">
        <v>25</v>
      </c>
      <c r="AF567" s="675"/>
      <c r="AG567" s="542"/>
      <c r="AH567" s="698"/>
      <c r="AI567" s="541"/>
      <c r="AJ567" s="542"/>
      <c r="AK567" s="543">
        <f>+M567+P567+S567+Y567+AE567</f>
        <v>327</v>
      </c>
    </row>
    <row r="568" spans="1:37" s="201" customFormat="1" ht="12.75">
      <c r="A568" s="231"/>
      <c r="C568" s="617" t="s">
        <v>523</v>
      </c>
      <c r="E568" s="518"/>
      <c r="F568" s="899"/>
      <c r="G568" s="360" t="s">
        <v>15</v>
      </c>
      <c r="H568" s="360" t="s">
        <v>524</v>
      </c>
      <c r="I568" s="360"/>
      <c r="J568" s="243"/>
      <c r="K568" s="541"/>
      <c r="L568" s="542"/>
      <c r="M568" s="658">
        <v>0</v>
      </c>
      <c r="N568" s="675"/>
      <c r="O568" s="542"/>
      <c r="P568" s="698"/>
      <c r="Q568" s="541"/>
      <c r="R568" s="542"/>
      <c r="S568" s="658"/>
      <c r="T568" s="675"/>
      <c r="U568" s="542"/>
      <c r="V568" s="698"/>
      <c r="W568" s="541"/>
      <c r="X568" s="542"/>
      <c r="Y568" s="658"/>
      <c r="Z568" s="675"/>
      <c r="AA568" s="542"/>
      <c r="AB568" s="698"/>
      <c r="AC568" s="541"/>
      <c r="AD568" s="542"/>
      <c r="AE568" s="658"/>
      <c r="AF568" s="675"/>
      <c r="AG568" s="542"/>
      <c r="AH568" s="698"/>
      <c r="AI568" s="541"/>
      <c r="AJ568" s="542"/>
      <c r="AK568" s="543">
        <f>+M568+P568+S568+Y568+AE568</f>
        <v>0</v>
      </c>
    </row>
    <row r="569" spans="1:37" s="201" customFormat="1" ht="12.75">
      <c r="A569" s="231"/>
      <c r="C569" s="617" t="s">
        <v>525</v>
      </c>
      <c r="D569" s="617"/>
      <c r="E569" s="508"/>
      <c r="F569" s="900" t="s">
        <v>6</v>
      </c>
      <c r="G569" s="873" t="s">
        <v>526</v>
      </c>
      <c r="H569" s="873"/>
      <c r="I569" s="575"/>
      <c r="J569" s="392"/>
      <c r="K569" s="715"/>
      <c r="L569" s="901"/>
      <c r="M569" s="901"/>
      <c r="N569" s="713"/>
      <c r="O569" s="901"/>
      <c r="P569" s="902"/>
      <c r="Q569" s="715"/>
      <c r="R569" s="901"/>
      <c r="S569" s="901"/>
      <c r="T569" s="713"/>
      <c r="U569" s="901"/>
      <c r="V569" s="902"/>
      <c r="W569" s="715"/>
      <c r="X569" s="901"/>
      <c r="Y569" s="901"/>
      <c r="Z569" s="713"/>
      <c r="AA569" s="901"/>
      <c r="AB569" s="902"/>
      <c r="AC569" s="715"/>
      <c r="AD569" s="901"/>
      <c r="AE569" s="901"/>
      <c r="AF569" s="713"/>
      <c r="AG569" s="901"/>
      <c r="AH569" s="902"/>
      <c r="AI569" s="715"/>
      <c r="AJ569" s="901"/>
      <c r="AK569" s="902"/>
    </row>
    <row r="570" spans="1:37" s="201" customFormat="1" ht="12.75">
      <c r="A570" s="231"/>
      <c r="C570" s="617"/>
      <c r="D570" s="617"/>
      <c r="E570" s="903"/>
      <c r="F570" s="855"/>
      <c r="G570" s="661" t="s">
        <v>527</v>
      </c>
      <c r="H570" s="569"/>
      <c r="I570" s="256"/>
      <c r="J570" s="898"/>
      <c r="K570" s="829"/>
      <c r="L570" s="830"/>
      <c r="M570" s="830">
        <f>SUM(M571:M572)</f>
        <v>3405</v>
      </c>
      <c r="N570" s="904"/>
      <c r="O570" s="830"/>
      <c r="P570" s="905">
        <f>SUM(P571:P572)</f>
        <v>0</v>
      </c>
      <c r="Q570" s="829"/>
      <c r="R570" s="830"/>
      <c r="S570" s="830">
        <f>SUM(S571:S572)</f>
        <v>750</v>
      </c>
      <c r="T570" s="904"/>
      <c r="U570" s="830"/>
      <c r="V570" s="766">
        <f>SUM(V571:V572)</f>
        <v>0</v>
      </c>
      <c r="W570" s="829"/>
      <c r="X570" s="830"/>
      <c r="Y570" s="830">
        <f>SUM(Y571:Y572)</f>
        <v>350</v>
      </c>
      <c r="Z570" s="904"/>
      <c r="AA570" s="830"/>
      <c r="AB570" s="766">
        <f>SUM(AB571:AB572)</f>
        <v>0</v>
      </c>
      <c r="AC570" s="829"/>
      <c r="AD570" s="830"/>
      <c r="AE570" s="830">
        <f>SUM(AE571:AE572)</f>
        <v>350</v>
      </c>
      <c r="AF570" s="904"/>
      <c r="AG570" s="830"/>
      <c r="AH570" s="766">
        <f>SUM(AH571:AH572)</f>
        <v>0</v>
      </c>
      <c r="AI570" s="829"/>
      <c r="AJ570" s="830"/>
      <c r="AK570" s="766">
        <f>SUM(AK571:AK572)</f>
        <v>4855</v>
      </c>
    </row>
    <row r="571" spans="1:37" s="201" customFormat="1" ht="12.75">
      <c r="A571" s="231"/>
      <c r="C571" s="617"/>
      <c r="D571" s="617"/>
      <c r="E571" s="903"/>
      <c r="F571" s="360"/>
      <c r="G571" s="360" t="s">
        <v>14</v>
      </c>
      <c r="H571" s="360" t="s">
        <v>522</v>
      </c>
      <c r="I571" s="259"/>
      <c r="J571" s="243"/>
      <c r="K571" s="541"/>
      <c r="L571" s="542"/>
      <c r="M571" s="658">
        <v>3405</v>
      </c>
      <c r="N571" s="675"/>
      <c r="O571" s="542"/>
      <c r="P571" s="698"/>
      <c r="Q571" s="541"/>
      <c r="R571" s="542"/>
      <c r="S571" s="658">
        <v>750</v>
      </c>
      <c r="T571" s="675"/>
      <c r="U571" s="542"/>
      <c r="V571" s="698"/>
      <c r="W571" s="541"/>
      <c r="X571" s="542"/>
      <c r="Y571" s="658">
        <v>350</v>
      </c>
      <c r="Z571" s="675"/>
      <c r="AA571" s="542"/>
      <c r="AB571" s="698"/>
      <c r="AC571" s="541"/>
      <c r="AD571" s="542"/>
      <c r="AE571" s="658">
        <v>350</v>
      </c>
      <c r="AF571" s="675"/>
      <c r="AG571" s="542"/>
      <c r="AH571" s="698"/>
      <c r="AI571" s="541"/>
      <c r="AJ571" s="542"/>
      <c r="AK571" s="543">
        <f>+M571+P571+S571+Y571+AE571</f>
        <v>4855</v>
      </c>
    </row>
    <row r="572" spans="1:37" s="201" customFormat="1" ht="12.75">
      <c r="A572" s="231"/>
      <c r="C572" s="854"/>
      <c r="D572" s="617"/>
      <c r="E572" s="903"/>
      <c r="F572" s="360"/>
      <c r="G572" s="360" t="s">
        <v>15</v>
      </c>
      <c r="H572" s="360" t="s">
        <v>524</v>
      </c>
      <c r="I572" s="259"/>
      <c r="J572" s="243"/>
      <c r="K572" s="541"/>
      <c r="L572" s="542"/>
      <c r="M572" s="658">
        <v>0</v>
      </c>
      <c r="N572" s="675"/>
      <c r="O572" s="542"/>
      <c r="P572" s="698"/>
      <c r="Q572" s="541"/>
      <c r="R572" s="542"/>
      <c r="S572" s="658"/>
      <c r="T572" s="675"/>
      <c r="U572" s="542"/>
      <c r="V572" s="698"/>
      <c r="W572" s="541"/>
      <c r="X572" s="542"/>
      <c r="Y572" s="658"/>
      <c r="Z572" s="675"/>
      <c r="AA572" s="542"/>
      <c r="AB572" s="698"/>
      <c r="AC572" s="541"/>
      <c r="AD572" s="542"/>
      <c r="AE572" s="658"/>
      <c r="AF572" s="675"/>
      <c r="AG572" s="542"/>
      <c r="AH572" s="698"/>
      <c r="AI572" s="541"/>
      <c r="AJ572" s="542"/>
      <c r="AK572" s="543">
        <f>+M572+P572+S572+Y572+AE572</f>
        <v>0</v>
      </c>
    </row>
    <row r="573" spans="1:37" s="201" customFormat="1" ht="12.75">
      <c r="A573" s="231"/>
      <c r="C573" s="854"/>
      <c r="D573" s="617"/>
      <c r="E573" s="903"/>
      <c r="F573" s="900" t="s">
        <v>7</v>
      </c>
      <c r="G573" s="873" t="s">
        <v>528</v>
      </c>
      <c r="H573" s="575"/>
      <c r="I573" s="574"/>
      <c r="J573" s="392"/>
      <c r="K573" s="715"/>
      <c r="L573" s="901"/>
      <c r="M573" s="712"/>
      <c r="N573" s="713"/>
      <c r="O573" s="901"/>
      <c r="P573" s="714"/>
      <c r="Q573" s="715"/>
      <c r="R573" s="901"/>
      <c r="S573" s="712"/>
      <c r="T573" s="713"/>
      <c r="U573" s="901"/>
      <c r="V573" s="714"/>
      <c r="W573" s="715"/>
      <c r="X573" s="901"/>
      <c r="Y573" s="712"/>
      <c r="Z573" s="713"/>
      <c r="AA573" s="901"/>
      <c r="AB573" s="714"/>
      <c r="AC573" s="715"/>
      <c r="AD573" s="901"/>
      <c r="AE573" s="712"/>
      <c r="AF573" s="713"/>
      <c r="AG573" s="901"/>
      <c r="AH573" s="714"/>
      <c r="AI573" s="715"/>
      <c r="AJ573" s="901"/>
      <c r="AK573" s="902"/>
    </row>
    <row r="574" spans="1:37" s="201" customFormat="1" ht="12.75">
      <c r="A574" s="231"/>
      <c r="C574" s="617"/>
      <c r="D574" s="617"/>
      <c r="E574" s="903"/>
      <c r="F574" s="854"/>
      <c r="G574" s="626" t="s">
        <v>529</v>
      </c>
      <c r="H574" s="276"/>
      <c r="J574" s="627"/>
      <c r="K574" s="829"/>
      <c r="L574" s="830"/>
      <c r="M574" s="906"/>
      <c r="N574" s="904"/>
      <c r="O574" s="830"/>
      <c r="P574" s="907"/>
      <c r="Q574" s="829"/>
      <c r="R574" s="830"/>
      <c r="S574" s="906"/>
      <c r="T574" s="904"/>
      <c r="U574" s="830"/>
      <c r="V574" s="907"/>
      <c r="W574" s="829"/>
      <c r="X574" s="830"/>
      <c r="Y574" s="906"/>
      <c r="Z574" s="904"/>
      <c r="AA574" s="830"/>
      <c r="AB574" s="907"/>
      <c r="AC574" s="829"/>
      <c r="AD574" s="830"/>
      <c r="AE574" s="906"/>
      <c r="AF574" s="904"/>
      <c r="AG574" s="830"/>
      <c r="AH574" s="907"/>
      <c r="AI574" s="829"/>
      <c r="AJ574" s="830"/>
      <c r="AK574" s="766">
        <f>+M574+P574+S574+Y574+AE574</f>
        <v>0</v>
      </c>
    </row>
    <row r="575" spans="1:38" s="201" customFormat="1" ht="13.5" thickBot="1">
      <c r="A575" s="338"/>
      <c r="B575" s="340"/>
      <c r="C575" s="843"/>
      <c r="D575" s="843"/>
      <c r="E575" s="908"/>
      <c r="F575" s="909"/>
      <c r="G575" s="687"/>
      <c r="H575" s="687"/>
      <c r="I575" s="910"/>
      <c r="J575" s="608"/>
      <c r="K575" s="911"/>
      <c r="L575" s="719"/>
      <c r="M575" s="719"/>
      <c r="N575" s="912"/>
      <c r="O575" s="719"/>
      <c r="P575" s="721"/>
      <c r="Q575" s="911"/>
      <c r="R575" s="719"/>
      <c r="S575" s="719"/>
      <c r="T575" s="912"/>
      <c r="U575" s="719"/>
      <c r="V575" s="721"/>
      <c r="W575" s="911"/>
      <c r="X575" s="719"/>
      <c r="Y575" s="719"/>
      <c r="Z575" s="912"/>
      <c r="AA575" s="719"/>
      <c r="AB575" s="721"/>
      <c r="AC575" s="911"/>
      <c r="AD575" s="719"/>
      <c r="AE575" s="719"/>
      <c r="AF575" s="912"/>
      <c r="AG575" s="719"/>
      <c r="AH575" s="721"/>
      <c r="AI575" s="911"/>
      <c r="AJ575" s="719"/>
      <c r="AK575" s="721"/>
      <c r="AL575" s="372"/>
    </row>
    <row r="576" spans="1:37" s="201" customFormat="1" ht="12.75">
      <c r="A576" s="501"/>
      <c r="B576" s="501"/>
      <c r="C576" s="913"/>
      <c r="D576" s="913"/>
      <c r="E576" s="913"/>
      <c r="F576" s="501"/>
      <c r="G576" s="502"/>
      <c r="H576" s="502"/>
      <c r="I576" s="502"/>
      <c r="J576" s="501"/>
      <c r="K576" s="914"/>
      <c r="L576" s="914"/>
      <c r="M576" s="915"/>
      <c r="N576" s="914"/>
      <c r="O576" s="914"/>
      <c r="P576" s="914"/>
      <c r="Q576" s="914"/>
      <c r="R576" s="914"/>
      <c r="S576" s="915"/>
      <c r="T576" s="914"/>
      <c r="U576" s="914"/>
      <c r="V576" s="914"/>
      <c r="W576" s="914"/>
      <c r="X576" s="914"/>
      <c r="Y576" s="915"/>
      <c r="Z576" s="914"/>
      <c r="AA576" s="914"/>
      <c r="AB576" s="914"/>
      <c r="AC576" s="914"/>
      <c r="AD576" s="914"/>
      <c r="AE576" s="915"/>
      <c r="AF576" s="914"/>
      <c r="AG576" s="914"/>
      <c r="AH576" s="914"/>
      <c r="AI576" s="914"/>
      <c r="AJ576" s="914"/>
      <c r="AK576" s="916" t="s">
        <v>530</v>
      </c>
    </row>
    <row r="577" s="201" customFormat="1" ht="12.75"/>
    <row r="578" s="201" customFormat="1" ht="12.75"/>
    <row r="579" s="201" customFormat="1" ht="12.75"/>
    <row r="580" s="201" customFormat="1" ht="12.75"/>
    <row r="581" s="201" customFormat="1" ht="12.75"/>
    <row r="582" s="201" customFormat="1" ht="12.75"/>
    <row r="583" s="201" customFormat="1" ht="12.75"/>
    <row r="584" s="201" customFormat="1" ht="12.75"/>
    <row r="585" s="201" customFormat="1" ht="12.75"/>
    <row r="586" s="201" customFormat="1" ht="12.75"/>
    <row r="587" s="201" customFormat="1" ht="12.75"/>
    <row r="588" s="201" customFormat="1" ht="12.75"/>
    <row r="589" s="201" customFormat="1" ht="12.75"/>
    <row r="590" s="201" customFormat="1" ht="12.75"/>
    <row r="591" s="201" customFormat="1" ht="12.75"/>
    <row r="592" s="201" customFormat="1" ht="12.75"/>
    <row r="593" s="201" customFormat="1" ht="12.75"/>
    <row r="594" s="201" customFormat="1" ht="12.75"/>
    <row r="595" s="201" customFormat="1" ht="12.75"/>
    <row r="596" s="201" customFormat="1" ht="12.75"/>
    <row r="597" s="201" customFormat="1" ht="12.75"/>
    <row r="598" s="201" customFormat="1" ht="12.75"/>
    <row r="599" s="201" customFormat="1" ht="12.75"/>
    <row r="600" s="201" customFormat="1" ht="12.75"/>
    <row r="601" s="201" customFormat="1" ht="12.75"/>
    <row r="602" s="201" customFormat="1" ht="12.75"/>
    <row r="603" s="201" customFormat="1" ht="12.75"/>
    <row r="604" s="201" customFormat="1" ht="12.75"/>
    <row r="605" s="201" customFormat="1" ht="12.75"/>
    <row r="606" s="201" customFormat="1" ht="12.75"/>
    <row r="607" s="201" customFormat="1" ht="12.75"/>
    <row r="608" s="201" customFormat="1" ht="12.75"/>
    <row r="609" s="201" customFormat="1" ht="12.75"/>
    <row r="610" s="201" customFormat="1" ht="12.75"/>
    <row r="611" s="201" customFormat="1" ht="12.75"/>
    <row r="612" s="201" customFormat="1" ht="12.75"/>
    <row r="613" s="201" customFormat="1" ht="12.75"/>
    <row r="614" s="201" customFormat="1" ht="12.75"/>
    <row r="615" s="201" customFormat="1" ht="12.75"/>
    <row r="616" s="201" customFormat="1" ht="12.75"/>
    <row r="617" s="201" customFormat="1" ht="12.75"/>
    <row r="618" s="201" customFormat="1" ht="12.75"/>
    <row r="619" s="201" customFormat="1" ht="12.75"/>
    <row r="620" s="201" customFormat="1" ht="12.75"/>
    <row r="621" s="201" customFormat="1" ht="12.75"/>
    <row r="622" s="201" customFormat="1" ht="12.75"/>
    <row r="623" s="201" customFormat="1" ht="12.75"/>
    <row r="624" s="201" customFormat="1" ht="12.75"/>
    <row r="625" s="201" customFormat="1" ht="12.75"/>
    <row r="626" s="201" customFormat="1" ht="12.75"/>
    <row r="627" s="201" customFormat="1" ht="12.75"/>
    <row r="628" s="201" customFormat="1" ht="12.75"/>
    <row r="629" s="201" customFormat="1" ht="12.75"/>
    <row r="630" s="201" customFormat="1" ht="12.75"/>
    <row r="631" s="201" customFormat="1" ht="12.75"/>
    <row r="632" s="201" customFormat="1" ht="12.75"/>
    <row r="633" s="201" customFormat="1" ht="12.75"/>
    <row r="634" s="201" customFormat="1" ht="12.75"/>
    <row r="635" s="201" customFormat="1" ht="12.75"/>
    <row r="636" s="201" customFormat="1" ht="12.75"/>
    <row r="637" s="201" customFormat="1" ht="12.75"/>
    <row r="638" s="201" customFormat="1" ht="12.75"/>
    <row r="639" s="201" customFormat="1" ht="12.75"/>
    <row r="640" s="201" customFormat="1" ht="12.75"/>
    <row r="641" s="201" customFormat="1" ht="12.75"/>
    <row r="642" s="201" customFormat="1" ht="12.75"/>
    <row r="643" s="201" customFormat="1" ht="12.75"/>
    <row r="644" s="201" customFormat="1" ht="12.75"/>
    <row r="645" s="201" customFormat="1" ht="12.75"/>
    <row r="646" s="201" customFormat="1" ht="12.75"/>
    <row r="647" s="201" customFormat="1" ht="12.75"/>
    <row r="648" s="201" customFormat="1" ht="12.75"/>
    <row r="649" s="201" customFormat="1" ht="12.75"/>
    <row r="650" s="201" customFormat="1" ht="12.75"/>
    <row r="651" s="201" customFormat="1" ht="12.75"/>
    <row r="652" s="201" customFormat="1" ht="12.75"/>
    <row r="653" s="201" customFormat="1" ht="12.75"/>
    <row r="654" s="201" customFormat="1" ht="12.75"/>
    <row r="655" s="201" customFormat="1" ht="12.75"/>
    <row r="656" s="201" customFormat="1" ht="12.75"/>
    <row r="657" s="201" customFormat="1" ht="12.75"/>
    <row r="658" s="201" customFormat="1" ht="12.75"/>
    <row r="659" s="201" customFormat="1" ht="12.75"/>
    <row r="660" s="201" customFormat="1" ht="12.75"/>
    <row r="661" s="201" customFormat="1" ht="12.75"/>
    <row r="662" s="201" customFormat="1" ht="12.75"/>
    <row r="663" s="201" customFormat="1" ht="12.75"/>
    <row r="664" s="201" customFormat="1" ht="12.75"/>
    <row r="665" s="201" customFormat="1" ht="12.75"/>
    <row r="666" s="201" customFormat="1" ht="12.75"/>
    <row r="667" s="201" customFormat="1" ht="12.75"/>
    <row r="668" s="201" customFormat="1" ht="12.75"/>
    <row r="669" s="201" customFormat="1" ht="12.75"/>
    <row r="670" s="201" customFormat="1" ht="12.75"/>
    <row r="671" s="201" customFormat="1" ht="12.75"/>
    <row r="672" s="201" customFormat="1" ht="12.75"/>
    <row r="673" s="201" customFormat="1" ht="12.75"/>
    <row r="674" s="201" customFormat="1" ht="12.75"/>
    <row r="675" s="201" customFormat="1" ht="12.75"/>
    <row r="676" s="201" customFormat="1" ht="12.75"/>
    <row r="677" s="201" customFormat="1" ht="12.75"/>
    <row r="678" s="201" customFormat="1" ht="12.75"/>
    <row r="679" s="201" customFormat="1" ht="12.75"/>
    <row r="680" s="201" customFormat="1" ht="12.75"/>
    <row r="681" s="201" customFormat="1" ht="12.75"/>
    <row r="682" s="201" customFormat="1" ht="12.75"/>
    <row r="683" s="201" customFormat="1" ht="12.75"/>
    <row r="684" s="201" customFormat="1" ht="12.75"/>
    <row r="685" s="201" customFormat="1" ht="12.75"/>
    <row r="686" s="201" customFormat="1" ht="12.75"/>
    <row r="687" s="201" customFormat="1" ht="12.75"/>
    <row r="688" s="201" customFormat="1" ht="12.75"/>
    <row r="689" s="201" customFormat="1" ht="12.75"/>
    <row r="690" s="201" customFormat="1" ht="12.75"/>
    <row r="691" s="201" customFormat="1" ht="12.75"/>
    <row r="692" s="201" customFormat="1" ht="12.75"/>
    <row r="693" s="201" customFormat="1" ht="12.75"/>
    <row r="694" s="201" customFormat="1" ht="12.75"/>
    <row r="695" s="201" customFormat="1" ht="12.75"/>
    <row r="696" s="201" customFormat="1" ht="12.75"/>
    <row r="697" s="201" customFormat="1" ht="12.75"/>
    <row r="698" s="201" customFormat="1" ht="12.75"/>
    <row r="699" s="201" customFormat="1" ht="12.75"/>
    <row r="700" s="201" customFormat="1" ht="12.75"/>
    <row r="701" s="201" customFormat="1" ht="12.75"/>
    <row r="702" s="201" customFormat="1" ht="12.75"/>
    <row r="703" s="201" customFormat="1" ht="12.75"/>
    <row r="704" s="201" customFormat="1" ht="12.75"/>
    <row r="705" s="201" customFormat="1" ht="12.75"/>
    <row r="706" s="201" customFormat="1" ht="12.75"/>
    <row r="707" s="201" customFormat="1" ht="12.75"/>
    <row r="708" s="201" customFormat="1" ht="12.75"/>
    <row r="709" s="201" customFormat="1" ht="12.75"/>
    <row r="710" s="201" customFormat="1" ht="12.75"/>
    <row r="711" s="201" customFormat="1" ht="12.75"/>
    <row r="712" s="201" customFormat="1" ht="12.75"/>
    <row r="713" s="201" customFormat="1" ht="12.75"/>
    <row r="714" s="201" customFormat="1" ht="12.75"/>
    <row r="715" s="201" customFormat="1" ht="12.75"/>
    <row r="716" s="201" customFormat="1" ht="12.75"/>
    <row r="717" s="201" customFormat="1" ht="12.75"/>
    <row r="718" s="201" customFormat="1" ht="12.75"/>
    <row r="719" s="201" customFormat="1" ht="12.75"/>
    <row r="720" s="201" customFormat="1" ht="12.75"/>
    <row r="721" s="201" customFormat="1" ht="12.75"/>
    <row r="722" s="201" customFormat="1" ht="12.75"/>
    <row r="723" s="201" customFormat="1" ht="12.75"/>
    <row r="724" s="201" customFormat="1" ht="12.75"/>
    <row r="725" s="201" customFormat="1" ht="12.75"/>
    <row r="726" s="201" customFormat="1" ht="12.75"/>
    <row r="727" s="201" customFormat="1" ht="12.75"/>
    <row r="728" s="201" customFormat="1" ht="12.75"/>
    <row r="729" s="201" customFormat="1" ht="12.75"/>
    <row r="730" s="201" customFormat="1" ht="12.75"/>
    <row r="731" s="201" customFormat="1" ht="12.75"/>
    <row r="732" s="201" customFormat="1" ht="12.75"/>
    <row r="733" s="201" customFormat="1" ht="12.75"/>
    <row r="734" s="201" customFormat="1" ht="12.75"/>
    <row r="735" s="201" customFormat="1" ht="12.75"/>
    <row r="736" s="201" customFormat="1" ht="12.75"/>
    <row r="737" s="201" customFormat="1" ht="12.75"/>
    <row r="738" s="201" customFormat="1" ht="12.75"/>
    <row r="739" s="201" customFormat="1" ht="12.75"/>
    <row r="740" s="201" customFormat="1" ht="12.75"/>
    <row r="741" s="201" customFormat="1" ht="12.75"/>
    <row r="742" s="201" customFormat="1" ht="12.75"/>
    <row r="743" s="201" customFormat="1" ht="12.75"/>
    <row r="744" s="201" customFormat="1" ht="12.75"/>
    <row r="745" s="201" customFormat="1" ht="12.75"/>
    <row r="746" s="201" customFormat="1" ht="12.75"/>
    <row r="747" s="201" customFormat="1" ht="12.75"/>
    <row r="748" s="201" customFormat="1" ht="12.75"/>
    <row r="749" s="201" customFormat="1" ht="12.75"/>
    <row r="750" s="201" customFormat="1" ht="12.75"/>
    <row r="751" s="201" customFormat="1" ht="12.75"/>
    <row r="752" s="201" customFormat="1" ht="12.75"/>
    <row r="753" s="201" customFormat="1" ht="12.75"/>
    <row r="754" s="201" customFormat="1" ht="12.75"/>
    <row r="755" s="201" customFormat="1" ht="12.75"/>
    <row r="756" s="201" customFormat="1" ht="12.75"/>
    <row r="757" s="201" customFormat="1" ht="12.75"/>
    <row r="758" s="201" customFormat="1" ht="12.75"/>
    <row r="759" s="201" customFormat="1" ht="12.75"/>
    <row r="760" s="201" customFormat="1" ht="12.75"/>
    <row r="761" s="201" customFormat="1" ht="12.75"/>
    <row r="762" s="201" customFormat="1" ht="12.75"/>
    <row r="763" s="201" customFormat="1" ht="12.75"/>
    <row r="764" s="201" customFormat="1" ht="12.75"/>
    <row r="765" s="201" customFormat="1" ht="12.75"/>
    <row r="766" s="201" customFormat="1" ht="12.75"/>
    <row r="767" s="201" customFormat="1" ht="12.75"/>
    <row r="768" s="201" customFormat="1" ht="12.75"/>
    <row r="769" s="201" customFormat="1" ht="12.75"/>
    <row r="770" s="201" customFormat="1" ht="12.75"/>
    <row r="771" s="201" customFormat="1" ht="12.75"/>
    <row r="772" s="201" customFormat="1" ht="12.75"/>
    <row r="773" s="201" customFormat="1" ht="12.75"/>
    <row r="774" s="201" customFormat="1" ht="12.75"/>
    <row r="775" s="201" customFormat="1" ht="12.75"/>
    <row r="776" s="201" customFormat="1" ht="12.75"/>
    <row r="777" s="201" customFormat="1" ht="12.75"/>
    <row r="778" s="201" customFormat="1" ht="12.75"/>
    <row r="779" s="201" customFormat="1" ht="12.75"/>
    <row r="780" s="201" customFormat="1" ht="12.75"/>
    <row r="781" s="201" customFormat="1" ht="12.75"/>
    <row r="782" s="201" customFormat="1" ht="12.75"/>
    <row r="783" s="201" customFormat="1" ht="12.75"/>
    <row r="784" s="201" customFormat="1" ht="12.75"/>
    <row r="785" s="201" customFormat="1" ht="12.75"/>
    <row r="786" s="201" customFormat="1" ht="12.75"/>
    <row r="787" s="201" customFormat="1" ht="12.75"/>
    <row r="788" s="201" customFormat="1" ht="12.75"/>
    <row r="789" s="201" customFormat="1" ht="12.75"/>
    <row r="790" s="201" customFormat="1" ht="12.75"/>
    <row r="791" s="201" customFormat="1" ht="12.75"/>
    <row r="792" s="201" customFormat="1" ht="12.75"/>
    <row r="793" s="201" customFormat="1" ht="12.75"/>
    <row r="794" s="201" customFormat="1" ht="12.75"/>
    <row r="795" s="201" customFormat="1" ht="12.75"/>
    <row r="796" s="201" customFormat="1" ht="12.75"/>
    <row r="797" s="201" customFormat="1" ht="12.75"/>
    <row r="798" s="201" customFormat="1" ht="12.75"/>
    <row r="799" s="201" customFormat="1" ht="12.75"/>
    <row r="800" s="201" customFormat="1" ht="12.75"/>
    <row r="801" s="201" customFormat="1" ht="12.75"/>
    <row r="802" s="201" customFormat="1" ht="12.75"/>
    <row r="803" s="201" customFormat="1" ht="12.75"/>
    <row r="804" s="201" customFormat="1" ht="12.75"/>
    <row r="805" s="201" customFormat="1" ht="12.75"/>
    <row r="806" s="201" customFormat="1" ht="12.75"/>
    <row r="807" s="201" customFormat="1" ht="12.75"/>
    <row r="808" s="201" customFormat="1" ht="12.75"/>
    <row r="809" s="201" customFormat="1" ht="12.75"/>
    <row r="810" s="201" customFormat="1" ht="12.75"/>
    <row r="811" s="201" customFormat="1" ht="12.75"/>
    <row r="812" s="201" customFormat="1" ht="12.75"/>
    <row r="813" s="201" customFormat="1" ht="12.75"/>
    <row r="814" s="201" customFormat="1" ht="12.75"/>
    <row r="815" s="201" customFormat="1" ht="12.75"/>
    <row r="816" s="201" customFormat="1" ht="12.75"/>
    <row r="817" s="201" customFormat="1" ht="12.75"/>
    <row r="818" s="201" customFormat="1" ht="12.75"/>
    <row r="819" s="201" customFormat="1" ht="12.75"/>
    <row r="820" s="201" customFormat="1" ht="12.75"/>
    <row r="821" s="201" customFormat="1" ht="12.75"/>
    <row r="822" s="201" customFormat="1" ht="12.75"/>
    <row r="823" s="201" customFormat="1" ht="12.75"/>
    <row r="824" s="201" customFormat="1" ht="12.75"/>
    <row r="825" s="201" customFormat="1" ht="12.75"/>
    <row r="826" s="201" customFormat="1" ht="12.75"/>
    <row r="827" s="201" customFormat="1" ht="12.75"/>
    <row r="828" s="201" customFormat="1" ht="12.75"/>
    <row r="829" s="201" customFormat="1" ht="12.75"/>
    <row r="830" s="201" customFormat="1" ht="12.75"/>
    <row r="831" s="201" customFormat="1" ht="12.75"/>
    <row r="832" s="201" customFormat="1" ht="12.75"/>
    <row r="833" s="201" customFormat="1" ht="12.75"/>
    <row r="834" s="201" customFormat="1" ht="12.75"/>
    <row r="835" s="201" customFormat="1" ht="12.75"/>
    <row r="836" s="201" customFormat="1" ht="12.75"/>
    <row r="837" s="201" customFormat="1" ht="12.75"/>
    <row r="838" s="201" customFormat="1" ht="12.75"/>
    <row r="839" s="201" customFormat="1" ht="12.75"/>
    <row r="840" s="201" customFormat="1" ht="12.75"/>
    <row r="841" s="201" customFormat="1" ht="12.75"/>
    <row r="842" s="201" customFormat="1" ht="12.75"/>
    <row r="843" s="201" customFormat="1" ht="12.75"/>
    <row r="844" s="201" customFormat="1" ht="12.75"/>
    <row r="845" s="201" customFormat="1" ht="12.75"/>
    <row r="846" s="201" customFormat="1" ht="12.75"/>
    <row r="847" s="201" customFormat="1" ht="12.75"/>
    <row r="848" s="201" customFormat="1" ht="12.75"/>
    <row r="849" s="201" customFormat="1" ht="12.75"/>
    <row r="850" s="201" customFormat="1" ht="12.75"/>
    <row r="851" s="201" customFormat="1" ht="12.75"/>
    <row r="852" s="201" customFormat="1" ht="12.75"/>
    <row r="853" s="201" customFormat="1" ht="12.75"/>
    <row r="854" s="201" customFormat="1" ht="12.75"/>
    <row r="855" s="201" customFormat="1" ht="12.75"/>
    <row r="856" s="201" customFormat="1" ht="12.75"/>
    <row r="857" s="201" customFormat="1" ht="12.75"/>
    <row r="858" s="201" customFormat="1" ht="12.75"/>
    <row r="859" s="201" customFormat="1" ht="12.75"/>
    <row r="860" s="201" customFormat="1" ht="12.75"/>
    <row r="861" s="201" customFormat="1" ht="12.75"/>
    <row r="862" s="201" customFormat="1" ht="12.75"/>
    <row r="863" s="201" customFormat="1" ht="12.75"/>
    <row r="864" s="201" customFormat="1" ht="12.75"/>
    <row r="865" s="201" customFormat="1" ht="12.75"/>
    <row r="866" s="201" customFormat="1" ht="12.75"/>
    <row r="867" s="201" customFormat="1" ht="12.75"/>
    <row r="868" s="201" customFormat="1" ht="12.75"/>
    <row r="869" s="201" customFormat="1" ht="12.75"/>
    <row r="870" s="201" customFormat="1" ht="12.75"/>
    <row r="871" s="201" customFormat="1" ht="12.75"/>
    <row r="872" s="201" customFormat="1" ht="12.75"/>
    <row r="873" s="201" customFormat="1" ht="12.75"/>
    <row r="874" s="201" customFormat="1" ht="12.75"/>
    <row r="875" s="201" customFormat="1" ht="12.75"/>
    <row r="876" s="201" customFormat="1" ht="12.75"/>
    <row r="877" s="201" customFormat="1" ht="12.75"/>
    <row r="878" s="201" customFormat="1" ht="12.75"/>
    <row r="879" s="201" customFormat="1" ht="12.75"/>
    <row r="880" s="201" customFormat="1" ht="12.75"/>
    <row r="881" s="201" customFormat="1" ht="12.75"/>
    <row r="882" s="201" customFormat="1" ht="12.75"/>
    <row r="883" s="201" customFormat="1" ht="12.75"/>
    <row r="884" s="201" customFormat="1" ht="12.75"/>
    <row r="885" s="201" customFormat="1" ht="12.75"/>
    <row r="886" s="201" customFormat="1" ht="12.75"/>
    <row r="887" s="201" customFormat="1" ht="12.75"/>
    <row r="888" s="201" customFormat="1" ht="12.75"/>
    <row r="889" s="201" customFormat="1" ht="12.75"/>
    <row r="890" s="201" customFormat="1" ht="12.75"/>
    <row r="891" s="201" customFormat="1" ht="12.75"/>
    <row r="892" s="201" customFormat="1" ht="12.75"/>
    <row r="893" s="201" customFormat="1" ht="12.75"/>
    <row r="894" s="201" customFormat="1" ht="12.75"/>
    <row r="895" s="201" customFormat="1" ht="12.75"/>
    <row r="896" s="201" customFormat="1" ht="12.75"/>
    <row r="897" s="201" customFormat="1" ht="12.75"/>
    <row r="898" s="201" customFormat="1" ht="12.75"/>
    <row r="899" s="201" customFormat="1" ht="12.75"/>
    <row r="900" s="201" customFormat="1" ht="12.75"/>
    <row r="901" s="201" customFormat="1" ht="12.75"/>
    <row r="902" s="201" customFormat="1" ht="12.75"/>
    <row r="903" s="201" customFormat="1" ht="12.75"/>
    <row r="904" s="201" customFormat="1" ht="12.75"/>
    <row r="905" s="201" customFormat="1" ht="12.75"/>
    <row r="906" s="201" customFormat="1" ht="12.75"/>
    <row r="907" s="201" customFormat="1" ht="12.75"/>
    <row r="908" s="201" customFormat="1" ht="12.75"/>
    <row r="909" s="201" customFormat="1" ht="12.75"/>
    <row r="910" s="201" customFormat="1" ht="12.75"/>
    <row r="911" s="201" customFormat="1" ht="12.75"/>
    <row r="912" s="201" customFormat="1" ht="12.75"/>
    <row r="913" s="201" customFormat="1" ht="12.75"/>
    <row r="914" s="201" customFormat="1" ht="12.75"/>
    <row r="915" s="201" customFormat="1" ht="12.75"/>
    <row r="916" s="201" customFormat="1" ht="12.75"/>
    <row r="917" s="201" customFormat="1" ht="12.75"/>
    <row r="918" s="201" customFormat="1" ht="12.75"/>
    <row r="919" s="201" customFormat="1" ht="12.75"/>
    <row r="920" s="201" customFormat="1" ht="12.75"/>
    <row r="921" s="201" customFormat="1" ht="12.75"/>
    <row r="922" s="201" customFormat="1" ht="12.75"/>
    <row r="923" s="201" customFormat="1" ht="12.75"/>
    <row r="924" s="201" customFormat="1" ht="12.75"/>
    <row r="925" s="201" customFormat="1" ht="12.75"/>
    <row r="926" s="201" customFormat="1" ht="12.75"/>
    <row r="927" s="201" customFormat="1" ht="12.75"/>
    <row r="928" s="201" customFormat="1" ht="12.75"/>
    <row r="929" s="201" customFormat="1" ht="12.75"/>
    <row r="930" s="201" customFormat="1" ht="12.75"/>
    <row r="931" s="201" customFormat="1" ht="12.75"/>
    <row r="932" s="201" customFormat="1" ht="12.75"/>
    <row r="933" s="201" customFormat="1" ht="12.75"/>
    <row r="934" s="201" customFormat="1" ht="12.75"/>
    <row r="935" s="201" customFormat="1" ht="12.75"/>
    <row r="936" s="201" customFormat="1" ht="12.75"/>
    <row r="937" s="201" customFormat="1" ht="12.75"/>
    <row r="938" s="201" customFormat="1" ht="12.75"/>
    <row r="939" s="201" customFormat="1" ht="12.75"/>
    <row r="940" s="201" customFormat="1" ht="12.75"/>
    <row r="941" s="201" customFormat="1" ht="12.75"/>
    <row r="942" s="201" customFormat="1" ht="12.75"/>
    <row r="943" s="201" customFormat="1" ht="12.75"/>
    <row r="944" s="201" customFormat="1" ht="12.75"/>
    <row r="945" s="201" customFormat="1" ht="12.75"/>
    <row r="946" s="201" customFormat="1" ht="12.75"/>
    <row r="947" s="201" customFormat="1" ht="12.75"/>
    <row r="948" s="201" customFormat="1" ht="12.75"/>
    <row r="949" s="201" customFormat="1" ht="12.75"/>
    <row r="950" s="201" customFormat="1" ht="12.75"/>
    <row r="951" s="201" customFormat="1" ht="12.75"/>
    <row r="952" s="201" customFormat="1" ht="12.75"/>
    <row r="953" s="201" customFormat="1" ht="12.75"/>
    <row r="954" s="201" customFormat="1" ht="12.75"/>
    <row r="955" s="201" customFormat="1" ht="12.75"/>
    <row r="956" s="201" customFormat="1" ht="12.75"/>
    <row r="957" s="201" customFormat="1" ht="12.75"/>
    <row r="958" s="201" customFormat="1" ht="12.75"/>
    <row r="959" s="201" customFormat="1" ht="12.75"/>
    <row r="960" s="201" customFormat="1" ht="12.75"/>
    <row r="961" s="201" customFormat="1" ht="12.75"/>
    <row r="962" s="201" customFormat="1" ht="12.75"/>
    <row r="963" s="201" customFormat="1" ht="12.75"/>
    <row r="964" s="201" customFormat="1" ht="12.75"/>
    <row r="965" s="201" customFormat="1" ht="12.75"/>
    <row r="966" s="201" customFormat="1" ht="12.75"/>
    <row r="967" s="201" customFormat="1" ht="12.75"/>
    <row r="968" s="201" customFormat="1" ht="12.75"/>
    <row r="969" s="201" customFormat="1" ht="12.75"/>
    <row r="970" s="201" customFormat="1" ht="12.75"/>
    <row r="971" s="201" customFormat="1" ht="12.75"/>
    <row r="972" s="201" customFormat="1" ht="12.75"/>
    <row r="973" s="201" customFormat="1" ht="12.75"/>
    <row r="974" s="201" customFormat="1" ht="12.75"/>
    <row r="975" s="201" customFormat="1" ht="12.75"/>
    <row r="976" s="201" customFormat="1" ht="12.75"/>
    <row r="977" s="201" customFormat="1" ht="12.75"/>
    <row r="978" s="201" customFormat="1" ht="12.75"/>
    <row r="979" s="201" customFormat="1" ht="12.75"/>
    <row r="980" s="201" customFormat="1" ht="12.75"/>
    <row r="981" s="201" customFormat="1" ht="12.75"/>
    <row r="982" s="201" customFormat="1" ht="12.75"/>
    <row r="983" s="201" customFormat="1" ht="12.75"/>
    <row r="984" s="201" customFormat="1" ht="12.75"/>
    <row r="985" s="201" customFormat="1" ht="12.75"/>
    <row r="986" s="201" customFormat="1" ht="12.75"/>
    <row r="987" s="201" customFormat="1" ht="12.75"/>
    <row r="988" s="201" customFormat="1" ht="12.75"/>
    <row r="989" s="201" customFormat="1" ht="12.75"/>
    <row r="990" s="201" customFormat="1" ht="12.75"/>
    <row r="991" s="201" customFormat="1" ht="12.75"/>
    <row r="992" s="201" customFormat="1" ht="12.75"/>
    <row r="993" s="201" customFormat="1" ht="12.75"/>
    <row r="994" s="201" customFormat="1" ht="12.75"/>
    <row r="995" s="201" customFormat="1" ht="12.75"/>
    <row r="996" s="201" customFormat="1" ht="12.75"/>
    <row r="997" s="201" customFormat="1" ht="12.75"/>
    <row r="998" s="201" customFormat="1" ht="12.75"/>
    <row r="999" s="201" customFormat="1" ht="12.75"/>
    <row r="1000" s="201" customFormat="1" ht="12.75"/>
    <row r="1001" s="201" customFormat="1" ht="12.75"/>
    <row r="1002" s="201" customFormat="1" ht="12.75"/>
    <row r="1003" s="201" customFormat="1" ht="12.75"/>
    <row r="1004" s="201" customFormat="1" ht="12.75"/>
    <row r="1005" s="201" customFormat="1" ht="12.75"/>
    <row r="1006" s="201" customFormat="1" ht="12.75"/>
    <row r="1007" s="201" customFormat="1" ht="12.75"/>
    <row r="1008" s="201" customFormat="1" ht="12.75"/>
    <row r="1009" s="201" customFormat="1" ht="12.75"/>
    <row r="1010" s="201" customFormat="1" ht="12.75"/>
    <row r="1011" s="201" customFormat="1" ht="12.75"/>
    <row r="1012" s="201" customFormat="1" ht="12.75"/>
    <row r="1013" s="201" customFormat="1" ht="12.75"/>
    <row r="1014" s="201" customFormat="1" ht="12.75"/>
    <row r="1015" s="201" customFormat="1" ht="12.75"/>
    <row r="1016" s="201" customFormat="1" ht="12.75"/>
    <row r="1017" s="201" customFormat="1" ht="12.75"/>
    <row r="1018" s="201" customFormat="1" ht="12.75"/>
    <row r="1019" s="201" customFormat="1" ht="12.75"/>
    <row r="1020" s="201" customFormat="1" ht="12.75"/>
    <row r="1021" s="201" customFormat="1" ht="12.75"/>
    <row r="1022" s="201" customFormat="1" ht="12.75"/>
    <row r="1023" s="201" customFormat="1" ht="12.75"/>
    <row r="1024" s="201" customFormat="1" ht="12.75"/>
    <row r="1025" s="201" customFormat="1" ht="12.75"/>
    <row r="1026" s="201" customFormat="1" ht="12.75"/>
    <row r="1027" s="201" customFormat="1" ht="12.75"/>
    <row r="1028" s="201" customFormat="1" ht="12.75"/>
    <row r="1029" s="201" customFormat="1" ht="12.75"/>
    <row r="1030" s="201" customFormat="1" ht="12.75"/>
    <row r="1031" s="201" customFormat="1" ht="12.75"/>
    <row r="1032" s="201" customFormat="1" ht="12.75"/>
    <row r="1033" s="201" customFormat="1" ht="12.75"/>
    <row r="1034" s="201" customFormat="1" ht="12.75"/>
    <row r="1035" s="201" customFormat="1" ht="12.75"/>
    <row r="1036" s="201" customFormat="1" ht="12.75"/>
    <row r="1037" s="201" customFormat="1" ht="12.75"/>
    <row r="1038" s="201" customFormat="1" ht="12.75"/>
    <row r="1039" s="201" customFormat="1" ht="12.75"/>
    <row r="1040" s="201" customFormat="1" ht="12.75"/>
    <row r="1041" s="201" customFormat="1" ht="12.75"/>
    <row r="1042" s="201" customFormat="1" ht="12.75"/>
    <row r="1043" s="201" customFormat="1" ht="12.75"/>
    <row r="1044" s="201" customFormat="1" ht="12.75"/>
    <row r="1045" s="201" customFormat="1" ht="12.75"/>
    <row r="1046" s="201" customFormat="1" ht="12.75"/>
    <row r="1047" s="201" customFormat="1" ht="12.75"/>
    <row r="1048" s="201" customFormat="1" ht="12.75"/>
    <row r="1049" s="201" customFormat="1" ht="12.75"/>
    <row r="1050" s="201" customFormat="1" ht="12.75"/>
    <row r="1051" s="201" customFormat="1" ht="12.75"/>
    <row r="1052" s="201" customFormat="1" ht="12.75"/>
    <row r="1053" s="201" customFormat="1" ht="12.75"/>
    <row r="1054" s="201" customFormat="1" ht="12.75"/>
    <row r="1055" s="201" customFormat="1" ht="12.75"/>
    <row r="1056" s="201" customFormat="1" ht="12.75"/>
    <row r="1057" s="201" customFormat="1" ht="12.75"/>
    <row r="1058" s="201" customFormat="1" ht="12.75"/>
    <row r="1059" s="201" customFormat="1" ht="12.75"/>
    <row r="1060" s="201" customFormat="1" ht="12.75"/>
    <row r="1061" s="201" customFormat="1" ht="12.75"/>
    <row r="1062" s="201" customFormat="1" ht="12.75"/>
    <row r="1063" s="201" customFormat="1" ht="12.75"/>
    <row r="1064" s="201" customFormat="1" ht="12.75"/>
    <row r="1065" s="201" customFormat="1" ht="12.75"/>
    <row r="1066" s="201" customFormat="1" ht="12.75"/>
    <row r="1067" s="201" customFormat="1" ht="12.75"/>
    <row r="1068" s="201" customFormat="1" ht="12.75"/>
    <row r="1069" s="201" customFormat="1" ht="12.75"/>
    <row r="1070" s="201" customFormat="1" ht="12.75"/>
    <row r="1071" s="201" customFormat="1" ht="12.75"/>
    <row r="1072" s="201" customFormat="1" ht="12.75"/>
    <row r="1073" s="201" customFormat="1" ht="12.75"/>
    <row r="1074" s="201" customFormat="1" ht="12.75"/>
    <row r="1075" s="201" customFormat="1" ht="12.75"/>
    <row r="1076" s="201" customFormat="1" ht="12.75"/>
    <row r="1077" s="201" customFormat="1" ht="12.75"/>
    <row r="1078" s="201" customFormat="1" ht="12.75"/>
    <row r="1079" s="201" customFormat="1" ht="12.75"/>
    <row r="1080" s="201" customFormat="1" ht="12.75"/>
    <row r="1081" s="201" customFormat="1" ht="12.75"/>
    <row r="1082" s="201" customFormat="1" ht="12.75"/>
    <row r="1083" s="201" customFormat="1" ht="12.75"/>
    <row r="1084" s="201" customFormat="1" ht="12.75"/>
    <row r="1085" s="201" customFormat="1" ht="12.75"/>
    <row r="1086" s="201" customFormat="1" ht="12.75"/>
    <row r="1087" s="201" customFormat="1" ht="12.75"/>
    <row r="1088" s="201" customFormat="1" ht="12.75"/>
    <row r="1089" s="201" customFormat="1" ht="12.75"/>
    <row r="1090" s="201" customFormat="1" ht="12.75"/>
    <row r="1091" s="201" customFormat="1" ht="12.75"/>
    <row r="1092" s="201" customFormat="1" ht="12.75"/>
    <row r="1093" s="201" customFormat="1" ht="12.75"/>
    <row r="1094" s="201" customFormat="1" ht="12.75"/>
    <row r="1095" s="201" customFormat="1" ht="12.75"/>
    <row r="1096" s="201" customFormat="1" ht="12.75"/>
    <row r="1097" s="201" customFormat="1" ht="12.75"/>
    <row r="1098" s="201" customFormat="1" ht="12.75"/>
    <row r="1099" s="201" customFormat="1" ht="12.75"/>
    <row r="1100" s="201" customFormat="1" ht="12.75"/>
    <row r="1101" s="201" customFormat="1" ht="12.75"/>
    <row r="1102" s="201" customFormat="1" ht="12.75"/>
    <row r="1103" s="201" customFormat="1" ht="12.75"/>
    <row r="1104" s="201" customFormat="1" ht="12.75"/>
    <row r="1105" s="201" customFormat="1" ht="12.75"/>
    <row r="1106" s="201" customFormat="1" ht="12.75"/>
    <row r="1107" s="201" customFormat="1" ht="12.75"/>
    <row r="1108" s="201" customFormat="1" ht="12.75"/>
    <row r="1109" s="201" customFormat="1" ht="12.75"/>
    <row r="1110" s="201" customFormat="1" ht="12.75"/>
    <row r="1111" s="201" customFormat="1" ht="12.75"/>
    <row r="1112" s="201" customFormat="1" ht="12.75"/>
    <row r="1113" s="201" customFormat="1" ht="12.75"/>
    <row r="1114" s="201" customFormat="1" ht="12.75"/>
    <row r="1115" s="201" customFormat="1" ht="12.75"/>
    <row r="1116" s="201" customFormat="1" ht="12.75"/>
    <row r="1117" s="201" customFormat="1" ht="12.75"/>
    <row r="1118" s="201" customFormat="1" ht="12.75"/>
    <row r="1119" s="201" customFormat="1" ht="12.75"/>
    <row r="1120" s="201" customFormat="1" ht="12.75"/>
    <row r="1121" s="201" customFormat="1" ht="12.75"/>
    <row r="1122" s="201" customFormat="1" ht="12.75"/>
    <row r="1123" s="201" customFormat="1" ht="12.75"/>
    <row r="1124" s="201" customFormat="1" ht="12.75"/>
    <row r="1125" s="201" customFormat="1" ht="12.75"/>
    <row r="1126" s="201" customFormat="1" ht="12.75"/>
    <row r="1127" s="201" customFormat="1" ht="12.75"/>
    <row r="1128" s="201" customFormat="1" ht="12.75"/>
    <row r="1129" s="201" customFormat="1" ht="12.75"/>
    <row r="1130" s="201" customFormat="1" ht="12.75"/>
    <row r="1131" s="201" customFormat="1" ht="12.75"/>
    <row r="1132" s="201" customFormat="1" ht="12.75"/>
    <row r="1133" s="201" customFormat="1" ht="12.75"/>
    <row r="1134" s="201" customFormat="1" ht="12.75"/>
    <row r="1135" s="201" customFormat="1" ht="12.75"/>
    <row r="1136" s="201" customFormat="1" ht="12.75"/>
    <row r="1137" s="201" customFormat="1" ht="12.75"/>
    <row r="1138" s="201" customFormat="1" ht="12.75"/>
    <row r="1139" s="201" customFormat="1" ht="12.75"/>
    <row r="1140" s="201" customFormat="1" ht="12.75"/>
    <row r="1141" s="201" customFormat="1" ht="12.75"/>
    <row r="1142" s="201" customFormat="1" ht="12.75"/>
    <row r="1143" s="201" customFormat="1" ht="12.75"/>
    <row r="1144" s="201" customFormat="1" ht="12.75"/>
    <row r="1145" s="201" customFormat="1" ht="12.75"/>
    <row r="1146" s="201" customFormat="1" ht="12.75"/>
    <row r="1147" s="201" customFormat="1" ht="12.75"/>
    <row r="1148" s="201" customFormat="1" ht="12.75"/>
    <row r="1149" s="201" customFormat="1" ht="12.75"/>
    <row r="1150" s="201" customFormat="1" ht="12.75"/>
    <row r="1151" s="201" customFormat="1" ht="12.75"/>
    <row r="1152" s="201" customFormat="1" ht="12.75"/>
    <row r="1153" s="201" customFormat="1" ht="12.75"/>
    <row r="1154" s="201" customFormat="1" ht="12.75"/>
    <row r="1155" s="201" customFormat="1" ht="12.75"/>
    <row r="1156" s="201" customFormat="1" ht="12.75"/>
    <row r="1157" s="201" customFormat="1" ht="12.75"/>
    <row r="1158" s="201" customFormat="1" ht="12.75"/>
    <row r="1159" s="201" customFormat="1" ht="12.75"/>
    <row r="1160" s="201" customFormat="1" ht="12.75"/>
    <row r="1161" s="201" customFormat="1" ht="12.75"/>
    <row r="1162" s="201" customFormat="1" ht="12.75"/>
    <row r="1163" s="201" customFormat="1" ht="12.75"/>
    <row r="1164" s="201" customFormat="1" ht="12.75"/>
    <row r="1165" s="201" customFormat="1" ht="12.75"/>
    <row r="1166" s="201" customFormat="1" ht="12.75"/>
    <row r="1167" s="201" customFormat="1" ht="12.75"/>
    <row r="1168" s="201" customFormat="1" ht="12.75"/>
    <row r="1169" s="201" customFormat="1" ht="12.75"/>
    <row r="1170" s="201" customFormat="1" ht="12.75"/>
    <row r="1171" s="201" customFormat="1" ht="12.75"/>
    <row r="1172" s="201" customFormat="1" ht="12.75"/>
    <row r="1173" s="201" customFormat="1" ht="12.75"/>
    <row r="1174" s="201" customFormat="1" ht="12.75"/>
    <row r="1175" s="201" customFormat="1" ht="12.75"/>
    <row r="1176" s="201" customFormat="1" ht="12.75"/>
    <row r="1177" s="201" customFormat="1" ht="12.75"/>
    <row r="1178" s="201" customFormat="1" ht="12.75"/>
    <row r="1179" s="201" customFormat="1" ht="12.75"/>
    <row r="1180" s="201" customFormat="1" ht="12.75"/>
    <row r="1181" s="201" customFormat="1" ht="12.75"/>
    <row r="1182" s="201" customFormat="1" ht="12.75"/>
    <row r="1183" s="201" customFormat="1" ht="12.75"/>
    <row r="1184" s="201" customFormat="1" ht="12.75"/>
    <row r="1185" s="201" customFormat="1" ht="12.75"/>
    <row r="1186" s="201" customFormat="1" ht="12.75"/>
    <row r="1187" s="201" customFormat="1" ht="12.75"/>
    <row r="1188" s="201" customFormat="1" ht="12.75"/>
    <row r="1189" s="201" customFormat="1" ht="12.75"/>
    <row r="1190" s="201" customFormat="1" ht="12.75"/>
    <row r="1191" s="201" customFormat="1" ht="12.75"/>
    <row r="1192" s="201" customFormat="1" ht="12.75"/>
    <row r="1193" s="201" customFormat="1" ht="12.75"/>
    <row r="1194" s="201" customFormat="1" ht="12.75"/>
    <row r="1195" s="201" customFormat="1" ht="12.75"/>
    <row r="1196" s="201" customFormat="1" ht="12.75"/>
    <row r="1197" s="201" customFormat="1" ht="12.75"/>
    <row r="1198" s="201" customFormat="1" ht="12.75"/>
    <row r="1199" s="201" customFormat="1" ht="12.75"/>
    <row r="1200" s="201" customFormat="1" ht="12.75"/>
    <row r="1201" s="201" customFormat="1" ht="12.75"/>
    <row r="1202" s="201" customFormat="1" ht="12.75"/>
    <row r="1203" s="201" customFormat="1" ht="12.75"/>
    <row r="1204" s="201" customFormat="1" ht="12.75"/>
    <row r="1205" s="201" customFormat="1" ht="12.75"/>
    <row r="1206" s="201" customFormat="1" ht="12.75"/>
    <row r="1207" s="201" customFormat="1" ht="12.75"/>
    <row r="1208" s="201" customFormat="1" ht="12.75"/>
    <row r="1209" s="201" customFormat="1" ht="12.75"/>
    <row r="1210" s="201" customFormat="1" ht="12.75"/>
    <row r="1211" s="201" customFormat="1" ht="12.75"/>
    <row r="1212" s="201" customFormat="1" ht="12.75"/>
    <row r="1213" s="201" customFormat="1" ht="12.75"/>
    <row r="1214" s="201" customFormat="1" ht="12.75"/>
    <row r="1215" s="201" customFormat="1" ht="12.75"/>
    <row r="1216" s="201" customFormat="1" ht="12.75"/>
    <row r="1217" s="201" customFormat="1" ht="12.75"/>
    <row r="1218" s="201" customFormat="1" ht="12.75"/>
    <row r="1219" s="201" customFormat="1" ht="12.75"/>
    <row r="1220" s="201" customFormat="1" ht="12.75"/>
    <row r="1221" s="201" customFormat="1" ht="12.75"/>
    <row r="1222" s="201" customFormat="1" ht="12.75"/>
    <row r="1223" s="201" customFormat="1" ht="12.75"/>
    <row r="1224" s="201" customFormat="1" ht="12.75"/>
    <row r="1225" s="201" customFormat="1" ht="12.75"/>
    <row r="1226" s="201" customFormat="1" ht="12.75"/>
    <row r="1227" s="201" customFormat="1" ht="12.75"/>
    <row r="1228" s="201" customFormat="1" ht="12.75"/>
    <row r="1229" s="201" customFormat="1" ht="12.75"/>
    <row r="1230" s="201" customFormat="1" ht="12.75"/>
    <row r="1231" s="201" customFormat="1" ht="12.75"/>
    <row r="1232" s="201" customFormat="1" ht="12.75"/>
    <row r="1233" s="201" customFormat="1" ht="12.75"/>
    <row r="1234" s="201" customFormat="1" ht="12.75"/>
    <row r="1235" s="201" customFormat="1" ht="12.75"/>
    <row r="1236" s="201" customFormat="1" ht="12.75"/>
    <row r="1237" s="201" customFormat="1" ht="12.75"/>
    <row r="1238" s="201" customFormat="1" ht="12.75"/>
    <row r="1239" s="201" customFormat="1" ht="12.75"/>
    <row r="1240" s="201" customFormat="1" ht="12.75"/>
    <row r="1241" s="201" customFormat="1" ht="12.75"/>
    <row r="1242" s="201" customFormat="1" ht="12.75"/>
    <row r="1243" s="201" customFormat="1" ht="12.75"/>
    <row r="1244" s="201" customFormat="1" ht="12.75"/>
    <row r="1245" s="201" customFormat="1" ht="12.75"/>
    <row r="1246" s="201" customFormat="1" ht="12.75"/>
    <row r="1247" s="201" customFormat="1" ht="12.75"/>
    <row r="1248" s="201" customFormat="1" ht="12.75"/>
    <row r="1249" s="201" customFormat="1" ht="12.75"/>
    <row r="1250" s="201" customFormat="1" ht="12.75"/>
    <row r="1251" s="201" customFormat="1" ht="12.75"/>
    <row r="1252" s="201" customFormat="1" ht="12.75"/>
    <row r="1253" s="201" customFormat="1" ht="12.75"/>
    <row r="1254" s="201" customFormat="1" ht="12.75"/>
    <row r="1255" s="201" customFormat="1" ht="12.75"/>
    <row r="1256" s="201" customFormat="1" ht="12.75"/>
    <row r="1257" s="201" customFormat="1" ht="12.75"/>
    <row r="1258" s="201" customFormat="1" ht="12.75"/>
    <row r="1259" s="201" customFormat="1" ht="12.75"/>
    <row r="1260" s="201" customFormat="1" ht="12.75"/>
    <row r="1261" s="201" customFormat="1" ht="12.75"/>
    <row r="1262" s="201" customFormat="1" ht="12.75"/>
    <row r="1263" s="201" customFormat="1" ht="12.75"/>
    <row r="1264" s="201" customFormat="1" ht="12.75"/>
    <row r="1265" s="201" customFormat="1" ht="12.75"/>
    <row r="1266" s="201" customFormat="1" ht="12.75"/>
    <row r="1267" s="201" customFormat="1" ht="12.75"/>
    <row r="1268" s="201" customFormat="1" ht="12.75"/>
    <row r="1269" s="201" customFormat="1" ht="12.75"/>
    <row r="1270" s="201" customFormat="1" ht="12.75"/>
    <row r="1271" s="201" customFormat="1" ht="12.75"/>
    <row r="1272" s="201" customFormat="1" ht="12.75"/>
    <row r="1273" s="201" customFormat="1" ht="12.75"/>
    <row r="1274" s="201" customFormat="1" ht="12.75"/>
    <row r="1275" s="201" customFormat="1" ht="12.75"/>
    <row r="1276" s="201" customFormat="1" ht="12.75"/>
    <row r="1277" s="201" customFormat="1" ht="12.75"/>
    <row r="1278" s="201" customFormat="1" ht="12.75"/>
    <row r="1279" s="201" customFormat="1" ht="12.75"/>
    <row r="1280" s="201" customFormat="1" ht="12.75"/>
    <row r="1281" s="201" customFormat="1" ht="12.75"/>
    <row r="1282" s="201" customFormat="1" ht="12.75"/>
    <row r="1283" s="201" customFormat="1" ht="12.75"/>
    <row r="1284" s="201" customFormat="1" ht="12.75"/>
    <row r="1285" s="201" customFormat="1" ht="12.75"/>
    <row r="1286" s="201" customFormat="1" ht="12.75"/>
    <row r="1287" s="201" customFormat="1" ht="12.75"/>
    <row r="1288" s="201" customFormat="1" ht="12.75"/>
    <row r="1289" s="201" customFormat="1" ht="12.75"/>
    <row r="1290" s="201" customFormat="1" ht="12.75"/>
    <row r="1291" s="201" customFormat="1" ht="12.75"/>
    <row r="1292" s="201" customFormat="1" ht="12.75"/>
    <row r="1293" s="201" customFormat="1" ht="12.75"/>
    <row r="1294" s="201" customFormat="1" ht="12.75"/>
    <row r="1295" s="201" customFormat="1" ht="12.75"/>
    <row r="1296" s="201" customFormat="1" ht="12.75"/>
    <row r="1297" s="201" customFormat="1" ht="12.75"/>
    <row r="1298" s="201" customFormat="1" ht="12.75"/>
    <row r="1299" s="201" customFormat="1" ht="12.75"/>
    <row r="1300" s="201" customFormat="1" ht="12.75"/>
    <row r="1301" s="201" customFormat="1" ht="12.75"/>
    <row r="1302" s="201" customFormat="1" ht="12.75"/>
    <row r="1303" s="201" customFormat="1" ht="12.75"/>
    <row r="1304" s="201" customFormat="1" ht="12.75"/>
    <row r="1305" s="201" customFormat="1" ht="12.75"/>
    <row r="1306" s="201" customFormat="1" ht="12.75"/>
    <row r="1307" s="201" customFormat="1" ht="12.75"/>
    <row r="1308" s="201" customFormat="1" ht="12.75"/>
    <row r="1309" s="201" customFormat="1" ht="12.75"/>
    <row r="1310" s="201" customFormat="1" ht="12.75"/>
    <row r="1311" s="201" customFormat="1" ht="12.75"/>
    <row r="1312" s="201" customFormat="1" ht="12.75"/>
    <row r="1313" s="201" customFormat="1" ht="12.75"/>
    <row r="1314" s="201" customFormat="1" ht="12.75"/>
    <row r="1315" s="201" customFormat="1" ht="12.75"/>
    <row r="1316" s="201" customFormat="1" ht="12.75"/>
    <row r="1317" s="201" customFormat="1" ht="12.75"/>
    <row r="1318" s="201" customFormat="1" ht="12.75"/>
    <row r="1319" s="201" customFormat="1" ht="12.75"/>
    <row r="1320" s="201" customFormat="1" ht="12.75"/>
    <row r="1321" s="201" customFormat="1" ht="12.75"/>
    <row r="1322" s="201" customFormat="1" ht="12.75"/>
    <row r="1323" s="201" customFormat="1" ht="12.75"/>
    <row r="1324" s="201" customFormat="1" ht="12.75"/>
    <row r="1325" s="201" customFormat="1" ht="12.75"/>
    <row r="1326" s="201" customFormat="1" ht="12.75"/>
    <row r="1327" s="201" customFormat="1" ht="12.75"/>
    <row r="1328" s="201" customFormat="1" ht="12.75"/>
    <row r="1329" s="201" customFormat="1" ht="12.75"/>
    <row r="1330" s="201" customFormat="1" ht="12.75"/>
    <row r="1331" s="201" customFormat="1" ht="12.75"/>
    <row r="1332" s="201" customFormat="1" ht="12.75"/>
    <row r="1333" s="201" customFormat="1" ht="12.75"/>
    <row r="1334" s="201" customFormat="1" ht="12.75"/>
    <row r="1335" s="201" customFormat="1" ht="12.75"/>
    <row r="1336" s="201" customFormat="1" ht="12.75"/>
    <row r="1337" s="201" customFormat="1" ht="12.75"/>
    <row r="1338" s="201" customFormat="1" ht="12.75"/>
    <row r="1339" s="201" customFormat="1" ht="12.75"/>
    <row r="1340" s="201" customFormat="1" ht="12.75"/>
    <row r="1341" s="201" customFormat="1" ht="12.75"/>
    <row r="1342" s="201" customFormat="1" ht="12.75"/>
    <row r="1343" s="201" customFormat="1" ht="12.75"/>
    <row r="1344" s="201" customFormat="1" ht="12.75"/>
    <row r="1345" s="201" customFormat="1" ht="12.75"/>
    <row r="1346" s="201" customFormat="1" ht="12.75"/>
    <row r="1347" s="201" customFormat="1" ht="12.75"/>
    <row r="1348" s="201" customFormat="1" ht="12.75"/>
    <row r="1349" s="201" customFormat="1" ht="12.75"/>
    <row r="1350" s="201" customFormat="1" ht="12.75"/>
    <row r="1351" s="201" customFormat="1" ht="12.75"/>
    <row r="1352" s="201" customFormat="1" ht="12.75"/>
    <row r="1353" s="201" customFormat="1" ht="12.75"/>
    <row r="1354" s="201" customFormat="1" ht="12.75"/>
    <row r="1355" s="201" customFormat="1" ht="12.75"/>
    <row r="1356" s="201" customFormat="1" ht="12.75"/>
    <row r="1357" s="201" customFormat="1" ht="12.75"/>
    <row r="1358" s="201" customFormat="1" ht="12.75"/>
    <row r="1359" s="201" customFormat="1" ht="12.75"/>
    <row r="1360" s="201" customFormat="1" ht="12.75"/>
    <row r="1361" s="201" customFormat="1" ht="12.75"/>
    <row r="1362" s="201" customFormat="1" ht="12.75"/>
    <row r="1363" s="201" customFormat="1" ht="12.75"/>
    <row r="1364" s="201" customFormat="1" ht="12.75"/>
    <row r="1365" s="201" customFormat="1" ht="12.75"/>
    <row r="1366" s="201" customFormat="1" ht="12.75"/>
    <row r="1367" s="201" customFormat="1" ht="12.75"/>
    <row r="1368" s="201" customFormat="1" ht="12.75"/>
    <row r="1369" s="201" customFormat="1" ht="12.75"/>
    <row r="1370" s="201" customFormat="1" ht="12.75"/>
    <row r="1371" s="201" customFormat="1" ht="12.75"/>
    <row r="1372" s="201" customFormat="1" ht="12.75"/>
    <row r="1373" s="201" customFormat="1" ht="12.75"/>
    <row r="1374" s="201" customFormat="1" ht="12.75"/>
    <row r="1375" s="201" customFormat="1" ht="12.75"/>
    <row r="1376" s="201" customFormat="1" ht="12.75"/>
    <row r="1377" s="201" customFormat="1" ht="12.75"/>
    <row r="1378" s="201" customFormat="1" ht="12.75"/>
    <row r="1379" s="201" customFormat="1" ht="12.75"/>
    <row r="1380" s="201" customFormat="1" ht="12.75"/>
    <row r="1381" s="201" customFormat="1" ht="12.75"/>
    <row r="1382" s="201" customFormat="1" ht="12.75"/>
    <row r="1383" s="201" customFormat="1" ht="12.75"/>
    <row r="1384" s="201" customFormat="1" ht="12.75"/>
    <row r="1385" s="201" customFormat="1" ht="12.75"/>
    <row r="1386" s="201" customFormat="1" ht="12.75"/>
    <row r="1387" s="201" customFormat="1" ht="12.75"/>
    <row r="1388" s="201" customFormat="1" ht="12.75"/>
    <row r="1389" s="201" customFormat="1" ht="12.75"/>
    <row r="1390" s="201" customFormat="1" ht="12.75"/>
    <row r="1391" s="201" customFormat="1" ht="12.75"/>
    <row r="1392" s="201" customFormat="1" ht="12.75"/>
    <row r="1393" s="201" customFormat="1" ht="12.75"/>
    <row r="1394" s="201" customFormat="1" ht="12.75"/>
    <row r="1395" s="201" customFormat="1" ht="12.75"/>
    <row r="1396" s="201" customFormat="1" ht="12.75"/>
    <row r="1397" s="201" customFormat="1" ht="12.75"/>
    <row r="1398" s="201" customFormat="1" ht="12.75"/>
    <row r="1399" s="201" customFormat="1" ht="12.75"/>
    <row r="1400" s="201" customFormat="1" ht="12.75"/>
    <row r="1401" s="201" customFormat="1" ht="12.75"/>
    <row r="1402" s="201" customFormat="1" ht="12.75"/>
    <row r="1403" s="201" customFormat="1" ht="12.75"/>
    <row r="1404" s="201" customFormat="1" ht="12.75"/>
    <row r="1405" s="201" customFormat="1" ht="12.75"/>
    <row r="1406" s="201" customFormat="1" ht="12.75"/>
    <row r="1407" s="201" customFormat="1" ht="12.75"/>
    <row r="1408" s="201" customFormat="1" ht="12.75"/>
    <row r="1409" s="201" customFormat="1" ht="12.75"/>
    <row r="1410" s="201" customFormat="1" ht="12.75"/>
    <row r="1411" s="201" customFormat="1" ht="12.75"/>
    <row r="1412" s="201" customFormat="1" ht="12.75"/>
    <row r="1413" s="201" customFormat="1" ht="12.75"/>
    <row r="1414" s="201" customFormat="1" ht="12.75"/>
    <row r="1415" s="201" customFormat="1" ht="12.75"/>
    <row r="1416" s="201" customFormat="1" ht="12.75"/>
    <row r="1417" s="201" customFormat="1" ht="12.75"/>
    <row r="1418" s="201" customFormat="1" ht="12.75"/>
    <row r="1419" s="201" customFormat="1" ht="12.75"/>
    <row r="1420" s="201" customFormat="1" ht="12.75"/>
    <row r="1421" s="201" customFormat="1" ht="12.75"/>
    <row r="1422" s="201" customFormat="1" ht="12.75"/>
    <row r="1423" s="201" customFormat="1" ht="12.75"/>
    <row r="1424" s="201" customFormat="1" ht="12.75"/>
    <row r="1425" s="201" customFormat="1" ht="12.75"/>
    <row r="1426" s="201" customFormat="1" ht="12.75"/>
    <row r="1427" s="201" customFormat="1" ht="12.75"/>
    <row r="1428" s="201" customFormat="1" ht="12.75"/>
    <row r="1429" s="201" customFormat="1" ht="12.75"/>
    <row r="1430" s="201" customFormat="1" ht="12.75"/>
    <row r="1431" s="201" customFormat="1" ht="12.75"/>
    <row r="1432" s="201" customFormat="1" ht="12.75"/>
    <row r="1433" s="201" customFormat="1" ht="12.75"/>
    <row r="1434" s="201" customFormat="1" ht="12.75"/>
    <row r="1435" s="201" customFormat="1" ht="12.75"/>
    <row r="1436" s="201" customFormat="1" ht="12.75"/>
    <row r="1437" s="201" customFormat="1" ht="12.75"/>
    <row r="1438" s="201" customFormat="1" ht="12.75"/>
    <row r="1439" s="201" customFormat="1" ht="12.75"/>
    <row r="1440" s="201" customFormat="1" ht="12.75"/>
    <row r="1441" s="201" customFormat="1" ht="12.75"/>
    <row r="1442" s="201" customFormat="1" ht="12.75"/>
    <row r="1443" s="201" customFormat="1" ht="12.75"/>
    <row r="1444" s="201" customFormat="1" ht="12.75"/>
    <row r="1445" s="201" customFormat="1" ht="12.75"/>
    <row r="1446" s="201" customFormat="1" ht="12.75"/>
    <row r="1447" s="201" customFormat="1" ht="12.75"/>
    <row r="1448" s="201" customFormat="1" ht="12.75"/>
    <row r="1449" s="201" customFormat="1" ht="12.75"/>
    <row r="1450" s="201" customFormat="1" ht="12.75"/>
    <row r="1451" s="201" customFormat="1" ht="12.75"/>
    <row r="1452" s="201" customFormat="1" ht="12.75"/>
    <row r="1453" s="201" customFormat="1" ht="12.75"/>
    <row r="1454" s="201" customFormat="1" ht="12.75"/>
    <row r="1455" s="201" customFormat="1" ht="12.75"/>
    <row r="1456" s="201" customFormat="1" ht="12.75"/>
    <row r="1457" s="201" customFormat="1" ht="12.75"/>
    <row r="1458" s="201" customFormat="1" ht="12.75"/>
    <row r="1459" s="201" customFormat="1" ht="12.75"/>
    <row r="1460" s="201" customFormat="1" ht="12.75"/>
    <row r="1461" s="201" customFormat="1" ht="12.75"/>
    <row r="1462" s="201" customFormat="1" ht="12.75"/>
    <row r="1463" s="201" customFormat="1" ht="12.75"/>
    <row r="1464" s="201" customFormat="1" ht="12.75"/>
    <row r="1465" s="201" customFormat="1" ht="12.75"/>
    <row r="1466" s="201" customFormat="1" ht="12.75"/>
    <row r="1467" s="201" customFormat="1" ht="12.75"/>
    <row r="1468" s="201" customFormat="1" ht="12.75"/>
    <row r="1469" s="201" customFormat="1" ht="12.75"/>
    <row r="1470" s="201" customFormat="1" ht="12.75"/>
    <row r="1471" s="201" customFormat="1" ht="12.75"/>
    <row r="1472" s="201" customFormat="1" ht="12.75"/>
    <row r="1473" s="201" customFormat="1" ht="12.75"/>
    <row r="1474" s="201" customFormat="1" ht="12.75"/>
    <row r="1475" s="201" customFormat="1" ht="12.75"/>
    <row r="1476" s="201" customFormat="1" ht="12.75"/>
    <row r="1477" s="201" customFormat="1" ht="12.75"/>
    <row r="1478" s="201" customFormat="1" ht="12.75"/>
    <row r="1479" s="201" customFormat="1" ht="12.75"/>
    <row r="1480" s="201" customFormat="1" ht="12.75"/>
    <row r="1481" s="201" customFormat="1" ht="12.75"/>
    <row r="1482" s="201" customFormat="1" ht="12.75"/>
    <row r="1483" s="201" customFormat="1" ht="12.75"/>
    <row r="1484" s="201" customFormat="1" ht="12.75"/>
    <row r="1485" s="201" customFormat="1" ht="12.75"/>
    <row r="1486" s="201" customFormat="1" ht="12.75"/>
    <row r="1487" s="201" customFormat="1" ht="12.75"/>
    <row r="1488" s="201" customFormat="1" ht="12.75"/>
    <row r="1489" s="201" customFormat="1" ht="12.75"/>
    <row r="1490" s="201" customFormat="1" ht="12.75"/>
    <row r="1491" s="201" customFormat="1" ht="12.75"/>
    <row r="1492" s="201" customFormat="1" ht="12.75"/>
    <row r="1493" s="201" customFormat="1" ht="12.75"/>
    <row r="1494" s="201" customFormat="1" ht="12.75"/>
    <row r="1495" s="201" customFormat="1" ht="12.75"/>
    <row r="1496" s="201" customFormat="1" ht="12.75"/>
    <row r="1497" s="201" customFormat="1" ht="12.75"/>
    <row r="1498" s="201" customFormat="1" ht="12.75"/>
    <row r="1499" s="201" customFormat="1" ht="12.75"/>
    <row r="1500" s="201" customFormat="1" ht="12.75"/>
    <row r="1501" s="201" customFormat="1" ht="12.75"/>
    <row r="1502" s="201" customFormat="1" ht="12.75"/>
    <row r="1503" s="201" customFormat="1" ht="12.75"/>
    <row r="1504" s="201" customFormat="1" ht="12.75"/>
    <row r="1505" s="201" customFormat="1" ht="12.75"/>
    <row r="1506" s="201" customFormat="1" ht="12.75"/>
    <row r="1507" s="201" customFormat="1" ht="12.75"/>
    <row r="1508" s="201" customFormat="1" ht="12.75"/>
    <row r="1509" s="201" customFormat="1" ht="12.75"/>
    <row r="1510" s="201" customFormat="1" ht="12.75"/>
    <row r="1511" s="201" customFormat="1" ht="12.75"/>
    <row r="1512" s="201" customFormat="1" ht="12.75"/>
    <row r="1513" s="201" customFormat="1" ht="12.75"/>
    <row r="1514" s="201" customFormat="1" ht="12.75"/>
    <row r="1515" s="201" customFormat="1" ht="12.75"/>
    <row r="1516" s="201" customFormat="1" ht="12.75"/>
    <row r="1517" s="201" customFormat="1" ht="12.75"/>
    <row r="1518" s="201" customFormat="1" ht="12.75"/>
    <row r="1519" s="201" customFormat="1" ht="12.75"/>
    <row r="1520" s="201" customFormat="1" ht="12.75"/>
    <row r="1521" s="201" customFormat="1" ht="12.75"/>
    <row r="1522" s="201" customFormat="1" ht="12.75"/>
    <row r="1523" s="201" customFormat="1" ht="12.75"/>
    <row r="1524" s="201" customFormat="1" ht="12.75"/>
    <row r="1525" s="201" customFormat="1" ht="12.75"/>
    <row r="1526" s="201" customFormat="1" ht="12.75"/>
    <row r="1527" s="201" customFormat="1" ht="12.75"/>
    <row r="1528" s="201" customFormat="1" ht="12.75"/>
    <row r="1529" s="201" customFormat="1" ht="12.75"/>
    <row r="1530" s="201" customFormat="1" ht="12.75"/>
    <row r="1531" s="201" customFormat="1" ht="12.75"/>
    <row r="1532" s="201" customFormat="1" ht="12.75"/>
    <row r="1533" s="201" customFormat="1" ht="12.75"/>
    <row r="1534" s="201" customFormat="1" ht="12.75"/>
    <row r="1535" s="201" customFormat="1" ht="12.75"/>
    <row r="1536" s="201" customFormat="1" ht="12.75"/>
    <row r="1537" s="201" customFormat="1" ht="12.75"/>
    <row r="1538" s="201" customFormat="1" ht="12.75"/>
    <row r="1539" s="201" customFormat="1" ht="12.75"/>
    <row r="1540" s="201" customFormat="1" ht="12.75"/>
    <row r="1541" s="201" customFormat="1" ht="12.75"/>
    <row r="1542" s="201" customFormat="1" ht="12.75"/>
    <row r="1543" s="201" customFormat="1" ht="12.75"/>
    <row r="1544" s="201" customFormat="1" ht="12.75"/>
    <row r="1545" s="201" customFormat="1" ht="12.75"/>
    <row r="1546" s="201" customFormat="1" ht="12.75"/>
    <row r="1547" s="201" customFormat="1" ht="12.75"/>
    <row r="1548" s="201" customFormat="1" ht="12.75"/>
    <row r="1549" s="201" customFormat="1" ht="12.75"/>
    <row r="1550" s="201" customFormat="1" ht="12.75"/>
    <row r="1551" s="201" customFormat="1" ht="12.75"/>
    <row r="1552" s="201" customFormat="1" ht="12.75"/>
    <row r="1553" s="201" customFormat="1" ht="12.75"/>
    <row r="1554" s="201" customFormat="1" ht="12.75"/>
    <row r="1555" s="201" customFormat="1" ht="12.75"/>
    <row r="1556" s="201" customFormat="1" ht="12.75"/>
    <row r="1557" s="201" customFormat="1" ht="12.75"/>
    <row r="1558" s="201" customFormat="1" ht="12.75"/>
    <row r="1559" s="201" customFormat="1" ht="12.75"/>
    <row r="1560" s="201" customFormat="1" ht="12.75"/>
    <row r="1561" s="201" customFormat="1" ht="12.75"/>
    <row r="1562" s="201" customFormat="1" ht="12.75"/>
    <row r="1563" s="201" customFormat="1" ht="12.75"/>
    <row r="1564" s="201" customFormat="1" ht="12.75"/>
    <row r="1565" s="201" customFormat="1" ht="12.75"/>
    <row r="1566" s="201" customFormat="1" ht="12.75"/>
    <row r="1567" s="201" customFormat="1" ht="12.75"/>
    <row r="1568" s="201" customFormat="1" ht="12.75"/>
    <row r="1569" s="201" customFormat="1" ht="12.75"/>
    <row r="1570" s="201" customFormat="1" ht="12.75"/>
    <row r="1571" s="201" customFormat="1" ht="12.75"/>
    <row r="1572" s="201" customFormat="1" ht="12.75"/>
    <row r="1573" s="201" customFormat="1" ht="12.75"/>
    <row r="1574" s="201" customFormat="1" ht="12.75"/>
    <row r="1575" s="201" customFormat="1" ht="12.75"/>
    <row r="1576" s="201" customFormat="1" ht="12.75"/>
    <row r="1577" s="201" customFormat="1" ht="12.75"/>
    <row r="1578" s="201" customFormat="1" ht="12.75"/>
    <row r="1579" s="201" customFormat="1" ht="12.75"/>
    <row r="1580" s="201" customFormat="1" ht="12.75"/>
    <row r="1581" s="201" customFormat="1" ht="12.75"/>
    <row r="1582" s="201" customFormat="1" ht="12.75"/>
    <row r="1583" s="201" customFormat="1" ht="12.75"/>
    <row r="1584" s="201" customFormat="1" ht="12.75"/>
    <row r="1585" s="201" customFormat="1" ht="12.75"/>
    <row r="1586" s="201" customFormat="1" ht="12.75"/>
    <row r="1587" s="201" customFormat="1" ht="12.75"/>
    <row r="1588" s="201" customFormat="1" ht="12.75"/>
    <row r="1589" s="201" customFormat="1" ht="12.75"/>
    <row r="1590" s="201" customFormat="1" ht="12.75"/>
    <row r="1591" s="201" customFormat="1" ht="12.75"/>
    <row r="1592" s="201" customFormat="1" ht="12.75"/>
    <row r="1593" s="201" customFormat="1" ht="12.75"/>
    <row r="1594" s="201" customFormat="1" ht="12.75"/>
    <row r="1595" s="201" customFormat="1" ht="12.75"/>
    <row r="1596" s="201" customFormat="1" ht="12.75"/>
    <row r="1597" s="201" customFormat="1" ht="12.75"/>
    <row r="1598" s="201" customFormat="1" ht="12.75"/>
    <row r="1599" s="201" customFormat="1" ht="12.75"/>
    <row r="1600" s="201" customFormat="1" ht="12.75"/>
    <row r="1601" s="201" customFormat="1" ht="12.75"/>
    <row r="1602" s="201" customFormat="1" ht="12.75"/>
    <row r="1603" s="201" customFormat="1" ht="12.75"/>
    <row r="1604" s="201" customFormat="1" ht="12.75"/>
    <row r="1605" s="201" customFormat="1" ht="12.75"/>
    <row r="1606" s="201" customFormat="1" ht="12.75"/>
    <row r="1607" s="201" customFormat="1" ht="12.75"/>
    <row r="1608" s="201" customFormat="1" ht="12.75"/>
    <row r="1609" s="201" customFormat="1" ht="12.75"/>
    <row r="1610" s="201" customFormat="1" ht="12.75"/>
    <row r="1611" s="201" customFormat="1" ht="12.75"/>
    <row r="1612" s="201" customFormat="1" ht="12.75"/>
    <row r="1613" s="201" customFormat="1" ht="12.75"/>
    <row r="1614" s="201" customFormat="1" ht="12.75"/>
    <row r="1615" s="201" customFormat="1" ht="12.75"/>
    <row r="1616" s="201" customFormat="1" ht="12.75"/>
    <row r="1617" s="201" customFormat="1" ht="12.75"/>
    <row r="1618" s="201" customFormat="1" ht="12.75"/>
    <row r="1619" s="201" customFormat="1" ht="12.75"/>
    <row r="1620" s="201" customFormat="1" ht="12.75"/>
    <row r="1621" s="201" customFormat="1" ht="12.75"/>
    <row r="1622" s="201" customFormat="1" ht="12.75"/>
    <row r="1623" s="201" customFormat="1" ht="12.75"/>
    <row r="1624" s="201" customFormat="1" ht="12.75"/>
    <row r="1625" s="201" customFormat="1" ht="12.75"/>
    <row r="1626" s="201" customFormat="1" ht="12.75"/>
    <row r="1627" s="201" customFormat="1" ht="12.75"/>
    <row r="1628" s="201" customFormat="1" ht="12.75"/>
    <row r="1629" s="201" customFormat="1" ht="12.75"/>
    <row r="1630" s="201" customFormat="1" ht="12.75"/>
    <row r="1631" s="201" customFormat="1" ht="12.75"/>
    <row r="1632" s="201" customFormat="1" ht="12.75"/>
    <row r="1633" s="201" customFormat="1" ht="12.75"/>
    <row r="1634" s="201" customFormat="1" ht="12.75"/>
    <row r="1635" s="201" customFormat="1" ht="12.75"/>
    <row r="1636" s="201" customFormat="1" ht="12.75"/>
    <row r="1637" s="201" customFormat="1" ht="12.75"/>
    <row r="1638" s="201" customFormat="1" ht="12.75"/>
    <row r="1639" s="201" customFormat="1" ht="12.75"/>
    <row r="1640" s="201" customFormat="1" ht="12.75"/>
    <row r="1641" s="201" customFormat="1" ht="12.75"/>
    <row r="1642" s="201" customFormat="1" ht="12.75"/>
    <row r="1643" s="201" customFormat="1" ht="12.75"/>
    <row r="1644" s="201" customFormat="1" ht="12.75"/>
    <row r="1645" s="201" customFormat="1" ht="12.75"/>
    <row r="1646" s="201" customFormat="1" ht="12.75"/>
    <row r="1647" s="201" customFormat="1" ht="12.75"/>
    <row r="1648" s="201" customFormat="1" ht="12.75"/>
    <row r="1649" s="201" customFormat="1" ht="12.75"/>
    <row r="1650" s="201" customFormat="1" ht="12.75"/>
    <row r="1651" s="201" customFormat="1" ht="12.75"/>
    <row r="1652" s="201" customFormat="1" ht="12.75"/>
    <row r="1653" s="201" customFormat="1" ht="12.75"/>
    <row r="1654" s="201" customFormat="1" ht="12.75"/>
    <row r="1655" s="201" customFormat="1" ht="12.75"/>
    <row r="1656" s="201" customFormat="1" ht="12.75"/>
    <row r="1657" s="201" customFormat="1" ht="12.75"/>
    <row r="1658" s="201" customFormat="1" ht="12.75"/>
    <row r="1659" s="201" customFormat="1" ht="12.75"/>
    <row r="1660" s="201" customFormat="1" ht="12.75"/>
    <row r="1661" s="201" customFormat="1" ht="12.75"/>
    <row r="1662" s="201" customFormat="1" ht="12.75"/>
    <row r="1663" s="201" customFormat="1" ht="12.75"/>
    <row r="1664" s="201" customFormat="1" ht="12.75"/>
    <row r="1665" s="201" customFormat="1" ht="12.75"/>
    <row r="1666" s="201" customFormat="1" ht="12.75"/>
    <row r="1667" s="201" customFormat="1" ht="12.75"/>
    <row r="1668" s="201" customFormat="1" ht="12.75"/>
    <row r="1669" s="201" customFormat="1" ht="12.75"/>
    <row r="1670" s="201" customFormat="1" ht="12.75"/>
    <row r="1671" s="201" customFormat="1" ht="12.75"/>
    <row r="1672" s="201" customFormat="1" ht="12.75"/>
    <row r="1673" s="201" customFormat="1" ht="12.75"/>
    <row r="1674" s="201" customFormat="1" ht="12.75"/>
    <row r="1675" s="201" customFormat="1" ht="12.75"/>
    <row r="1676" s="201" customFormat="1" ht="12.75"/>
    <row r="1677" s="201" customFormat="1" ht="12.75"/>
    <row r="1678" s="201" customFormat="1" ht="12.75"/>
    <row r="1679" s="201" customFormat="1" ht="12.75"/>
    <row r="1680" s="201" customFormat="1" ht="12.75"/>
    <row r="1681" s="201" customFormat="1" ht="12.75"/>
    <row r="1682" s="201" customFormat="1" ht="12.75"/>
    <row r="1683" s="201" customFormat="1" ht="12.75"/>
    <row r="1684" s="201" customFormat="1" ht="12.75"/>
    <row r="1685" s="201" customFormat="1" ht="12.75"/>
    <row r="1686" s="201" customFormat="1" ht="12.75"/>
    <row r="1687" s="201" customFormat="1" ht="12.75"/>
    <row r="1688" s="201" customFormat="1" ht="12.75"/>
    <row r="1689" s="201" customFormat="1" ht="12.75"/>
    <row r="1690" s="201" customFormat="1" ht="12.75"/>
    <row r="1691" s="201" customFormat="1" ht="12.75"/>
    <row r="1692" s="201" customFormat="1" ht="12.75"/>
    <row r="1693" s="201" customFormat="1" ht="12.75"/>
    <row r="1694" s="201" customFormat="1" ht="12.75"/>
    <row r="1695" s="201" customFormat="1" ht="12.75"/>
    <row r="1696" s="201" customFormat="1" ht="12.75"/>
    <row r="1697" s="201" customFormat="1" ht="12.75"/>
    <row r="1698" s="201" customFormat="1" ht="12.75"/>
    <row r="1699" s="201" customFormat="1" ht="12.75"/>
    <row r="1700" s="201" customFormat="1" ht="12.75"/>
    <row r="1701" s="201" customFormat="1" ht="12.75"/>
    <row r="1702" s="201" customFormat="1" ht="12.75"/>
    <row r="1703" s="201" customFormat="1" ht="12.75"/>
    <row r="1704" s="201" customFormat="1" ht="12.75"/>
    <row r="1705" s="201" customFormat="1" ht="12.75"/>
    <row r="1706" s="201" customFormat="1" ht="12.75"/>
    <row r="1707" s="201" customFormat="1" ht="12.75"/>
    <row r="1708" s="201" customFormat="1" ht="12.75"/>
    <row r="1709" s="201" customFormat="1" ht="12.75"/>
    <row r="1710" s="201" customFormat="1" ht="12.75"/>
    <row r="1711" s="201" customFormat="1" ht="12.75"/>
    <row r="1712" s="201" customFormat="1" ht="12.75"/>
    <row r="1713" s="201" customFormat="1" ht="12.75"/>
    <row r="1714" s="201" customFormat="1" ht="12.75"/>
    <row r="1715" s="201" customFormat="1" ht="12.75"/>
    <row r="1716" s="201" customFormat="1" ht="12.75"/>
    <row r="1717" s="201" customFormat="1" ht="12.75"/>
    <row r="1718" s="201" customFormat="1" ht="12.75"/>
    <row r="1719" s="201" customFormat="1" ht="12.75"/>
    <row r="1720" s="201" customFormat="1" ht="12.75"/>
    <row r="1721" s="201" customFormat="1" ht="12.75"/>
    <row r="1722" s="201" customFormat="1" ht="12.75"/>
    <row r="1723" s="201" customFormat="1" ht="12.75"/>
    <row r="1724" s="201" customFormat="1" ht="12.75"/>
    <row r="1725" s="201" customFormat="1" ht="12.75"/>
    <row r="1726" s="201" customFormat="1" ht="12.75"/>
    <row r="1727" s="201" customFormat="1" ht="12.75"/>
    <row r="1728" s="201" customFormat="1" ht="12.75"/>
    <row r="1729" s="201" customFormat="1" ht="12.75"/>
    <row r="1730" s="201" customFormat="1" ht="12.75"/>
    <row r="1731" s="201" customFormat="1" ht="12.75"/>
    <row r="1732" s="201" customFormat="1" ht="12.75"/>
    <row r="1733" s="201" customFormat="1" ht="12.75"/>
    <row r="1734" s="201" customFormat="1" ht="12.75"/>
    <row r="1735" s="201" customFormat="1" ht="12.75"/>
    <row r="1736" s="201" customFormat="1" ht="12.75"/>
    <row r="1737" s="201" customFormat="1" ht="12.75"/>
    <row r="1738" s="201" customFormat="1" ht="12.75"/>
    <row r="1739" s="201" customFormat="1" ht="12.75"/>
    <row r="1740" s="201" customFormat="1" ht="12.75"/>
    <row r="1741" s="201" customFormat="1" ht="12.75"/>
    <row r="1742" s="201" customFormat="1" ht="12.75"/>
    <row r="1743" s="201" customFormat="1" ht="12.75"/>
    <row r="1744" s="201" customFormat="1" ht="12.75"/>
    <row r="1745" s="201" customFormat="1" ht="12.75"/>
    <row r="1746" s="201" customFormat="1" ht="12.75"/>
    <row r="1747" s="201" customFormat="1" ht="12.75"/>
    <row r="1748" s="201" customFormat="1" ht="12.75"/>
    <row r="1749" s="201" customFormat="1" ht="12.75"/>
    <row r="1750" s="201" customFormat="1" ht="12.75"/>
    <row r="1751" s="201" customFormat="1" ht="12.75"/>
    <row r="1752" s="201" customFormat="1" ht="12.75"/>
    <row r="1753" s="201" customFormat="1" ht="12.75"/>
    <row r="1754" s="201" customFormat="1" ht="12.75"/>
    <row r="1755" s="201" customFormat="1" ht="12.75"/>
    <row r="1756" s="201" customFormat="1" ht="12.75"/>
    <row r="1757" s="201" customFormat="1" ht="12.75"/>
    <row r="1758" s="201" customFormat="1" ht="12.75"/>
    <row r="1759" s="201" customFormat="1" ht="12.75"/>
    <row r="1760" s="201" customFormat="1" ht="12.75"/>
    <row r="1761" s="201" customFormat="1" ht="12.75"/>
    <row r="1762" s="201" customFormat="1" ht="12.75"/>
    <row r="1763" s="201" customFormat="1" ht="12.75"/>
    <row r="1764" s="201" customFormat="1" ht="12.75"/>
    <row r="1765" s="201" customFormat="1" ht="12.75"/>
    <row r="1766" s="201" customFormat="1" ht="12.75"/>
    <row r="1767" s="201" customFormat="1" ht="12.75"/>
    <row r="1768" s="201" customFormat="1" ht="12.75"/>
    <row r="1769" s="201" customFormat="1" ht="12.75"/>
    <row r="1770" s="201" customFormat="1" ht="12.75"/>
    <row r="1771" s="201" customFormat="1" ht="12.75"/>
    <row r="1772" s="201" customFormat="1" ht="12.75"/>
    <row r="1773" s="201" customFormat="1" ht="12.75"/>
    <row r="1774" s="201" customFormat="1" ht="12.75"/>
    <row r="1775" s="201" customFormat="1" ht="12.75"/>
    <row r="1776" s="201" customFormat="1" ht="12.75"/>
    <row r="1777" s="201" customFormat="1" ht="12.75"/>
    <row r="1778" s="201" customFormat="1" ht="12.75"/>
    <row r="1779" s="201" customFormat="1" ht="12.75"/>
    <row r="1780" s="201" customFormat="1" ht="12.75"/>
    <row r="1781" s="201" customFormat="1" ht="12.75"/>
    <row r="1782" s="201" customFormat="1" ht="12.75"/>
    <row r="1783" s="201" customFormat="1" ht="12.75"/>
    <row r="1784" s="201" customFormat="1" ht="12.75"/>
    <row r="1785" s="201" customFormat="1" ht="12.75"/>
    <row r="1786" s="201" customFormat="1" ht="12.75"/>
    <row r="1787" s="201" customFormat="1" ht="12.75"/>
    <row r="1788" s="201" customFormat="1" ht="12.75"/>
    <row r="1789" s="201" customFormat="1" ht="12.75"/>
    <row r="1790" s="201" customFormat="1" ht="12.75"/>
    <row r="1791" s="201" customFormat="1" ht="12.75"/>
    <row r="1792" s="201" customFormat="1" ht="12.75"/>
    <row r="1793" s="201" customFormat="1" ht="12.75"/>
    <row r="1794" s="201" customFormat="1" ht="12.75"/>
    <row r="1795" s="201" customFormat="1" ht="12.75"/>
    <row r="1796" s="201" customFormat="1" ht="12.75"/>
    <row r="1797" s="201" customFormat="1" ht="12.75"/>
    <row r="1798" s="201" customFormat="1" ht="12.75"/>
    <row r="1799" s="201" customFormat="1" ht="12.75"/>
    <row r="1800" s="201" customFormat="1" ht="12.75"/>
    <row r="1801" s="201" customFormat="1" ht="12.75"/>
    <row r="1802" s="201" customFormat="1" ht="12.75"/>
    <row r="1803" s="201" customFormat="1" ht="12.75"/>
    <row r="1804" s="201" customFormat="1" ht="12.75"/>
    <row r="1805" s="201" customFormat="1" ht="12.75"/>
    <row r="1806" s="201" customFormat="1" ht="12.75"/>
    <row r="1807" s="201" customFormat="1" ht="12.75"/>
    <row r="1808" s="201" customFormat="1" ht="12.75"/>
    <row r="1809" s="201" customFormat="1" ht="12.75"/>
    <row r="1810" s="201" customFormat="1" ht="12.75"/>
    <row r="1811" s="201" customFormat="1" ht="12.75"/>
    <row r="1812" s="201" customFormat="1" ht="12.75"/>
    <row r="1813" s="201" customFormat="1" ht="12.75"/>
    <row r="1814" s="201" customFormat="1" ht="12.75"/>
    <row r="1815" s="201" customFormat="1" ht="12.75"/>
    <row r="1816" s="201" customFormat="1" ht="12.75"/>
    <row r="1817" s="201" customFormat="1" ht="12.75"/>
    <row r="1818" s="201" customFormat="1" ht="12.75"/>
    <row r="1819" s="201" customFormat="1" ht="12.75"/>
    <row r="1820" s="201" customFormat="1" ht="12.75"/>
    <row r="1821" s="201" customFormat="1" ht="12.75"/>
    <row r="1822" s="201" customFormat="1" ht="12.75"/>
    <row r="1823" s="201" customFormat="1" ht="12.75"/>
    <row r="1824" s="201" customFormat="1" ht="12.75"/>
    <row r="1825" s="201" customFormat="1" ht="12.75"/>
    <row r="1826" s="201" customFormat="1" ht="12.75"/>
    <row r="1827" s="201" customFormat="1" ht="12.75"/>
    <row r="1828" s="201" customFormat="1" ht="12.75"/>
    <row r="1829" s="201" customFormat="1" ht="12.75"/>
    <row r="1830" s="201" customFormat="1" ht="12.75"/>
    <row r="1831" s="201" customFormat="1" ht="12.75"/>
    <row r="1832" s="201" customFormat="1" ht="12.75"/>
    <row r="1833" s="201" customFormat="1" ht="12.75"/>
    <row r="1834" s="201" customFormat="1" ht="12.75"/>
    <row r="1835" s="201" customFormat="1" ht="12.75"/>
    <row r="1836" s="201" customFormat="1" ht="12.75"/>
    <row r="1837" s="201" customFormat="1" ht="12.75"/>
    <row r="1838" s="201" customFormat="1" ht="12.75"/>
    <row r="1839" s="201" customFormat="1" ht="12.75"/>
    <row r="1840" s="201" customFormat="1" ht="12.75"/>
    <row r="1841" s="201" customFormat="1" ht="12.75"/>
    <row r="1842" s="201" customFormat="1" ht="12.75"/>
    <row r="1843" s="201" customFormat="1" ht="12.75"/>
    <row r="1844" s="201" customFormat="1" ht="12.75"/>
    <row r="1845" s="201" customFormat="1" ht="12.75"/>
    <row r="1846" s="201" customFormat="1" ht="12.75"/>
    <row r="1847" s="201" customFormat="1" ht="12.75"/>
    <row r="1848" s="201" customFormat="1" ht="12.75"/>
    <row r="1849" s="201" customFormat="1" ht="12.75"/>
    <row r="1850" s="201" customFormat="1" ht="12.75"/>
    <row r="1851" s="201" customFormat="1" ht="12.75"/>
    <row r="1852" s="201" customFormat="1" ht="12.75"/>
    <row r="1853" s="201" customFormat="1" ht="12.75"/>
    <row r="1854" s="201" customFormat="1" ht="12.75"/>
    <row r="1855" s="201" customFormat="1" ht="12.75"/>
    <row r="1856" s="201" customFormat="1" ht="12.75"/>
    <row r="1857" s="201" customFormat="1" ht="12.75"/>
    <row r="1858" s="201" customFormat="1" ht="12.75"/>
    <row r="1859" s="201" customFormat="1" ht="12.75"/>
    <row r="1860" s="201" customFormat="1" ht="12.75"/>
    <row r="1861" s="201" customFormat="1" ht="12.75"/>
    <row r="1862" s="201" customFormat="1" ht="12.75"/>
    <row r="1863" s="201" customFormat="1" ht="12.75"/>
    <row r="1864" s="201" customFormat="1" ht="12.75"/>
    <row r="1865" s="201" customFormat="1" ht="12.75"/>
    <row r="1866" s="201" customFormat="1" ht="12.75"/>
    <row r="1867" s="201" customFormat="1" ht="12.75"/>
    <row r="1868" s="201" customFormat="1" ht="12.75"/>
    <row r="1869" s="201" customFormat="1" ht="12.75"/>
    <row r="1870" s="201" customFormat="1" ht="12.75"/>
    <row r="1871" s="201" customFormat="1" ht="12.75"/>
    <row r="1872" s="201" customFormat="1" ht="12.75"/>
    <row r="1873" s="201" customFormat="1" ht="12.75"/>
    <row r="1874" s="201" customFormat="1" ht="12.75"/>
    <row r="1875" s="201" customFormat="1" ht="12.75"/>
    <row r="1876" s="201" customFormat="1" ht="12.75"/>
    <row r="1877" s="201" customFormat="1" ht="12.75"/>
    <row r="1878" s="201" customFormat="1" ht="12.75"/>
    <row r="1879" s="201" customFormat="1" ht="12.75"/>
    <row r="1880" s="201" customFormat="1" ht="12.75"/>
    <row r="1881" s="201" customFormat="1" ht="12.75"/>
    <row r="1882" s="201" customFormat="1" ht="12.75"/>
    <row r="1883" s="201" customFormat="1" ht="12.75"/>
    <row r="1884" s="201" customFormat="1" ht="12.75"/>
    <row r="1885" s="201" customFormat="1" ht="12.75"/>
    <row r="1886" s="201" customFormat="1" ht="12.75"/>
    <row r="1887" s="201" customFormat="1" ht="12.75"/>
    <row r="1888" s="201" customFormat="1" ht="12.75"/>
    <row r="1889" s="201" customFormat="1" ht="12.75"/>
    <row r="1890" s="201" customFormat="1" ht="12.75"/>
    <row r="1891" s="201" customFormat="1" ht="12.75"/>
    <row r="1892" s="201" customFormat="1" ht="12.75"/>
    <row r="1893" s="201" customFormat="1" ht="12.75"/>
    <row r="1894" s="201" customFormat="1" ht="12.75"/>
    <row r="1895" s="201" customFormat="1" ht="12.75"/>
    <row r="1896" s="201" customFormat="1" ht="12.75"/>
    <row r="1897" s="201" customFormat="1" ht="12.75"/>
    <row r="1898" s="201" customFormat="1" ht="12.75"/>
    <row r="1899" s="201" customFormat="1" ht="12.75"/>
    <row r="1900" s="201" customFormat="1" ht="12.75"/>
    <row r="1901" s="201" customFormat="1" ht="12.75"/>
    <row r="1902" s="201" customFormat="1" ht="12.75"/>
    <row r="1903" s="201" customFormat="1" ht="12.75"/>
    <row r="1904" s="201" customFormat="1" ht="12.75"/>
    <row r="1905" s="201" customFormat="1" ht="12.75"/>
    <row r="1906" s="201" customFormat="1" ht="12.75"/>
    <row r="1907" s="201" customFormat="1" ht="12.75"/>
    <row r="1908" s="201" customFormat="1" ht="12.75"/>
    <row r="1909" s="201" customFormat="1" ht="12.75"/>
    <row r="1910" s="201" customFormat="1" ht="12.75"/>
    <row r="1911" s="201" customFormat="1" ht="12.75"/>
    <row r="1912" s="201" customFormat="1" ht="12.75"/>
    <row r="1913" s="201" customFormat="1" ht="12.75"/>
    <row r="1914" s="201" customFormat="1" ht="12.75"/>
    <row r="1915" s="201" customFormat="1" ht="12.75"/>
    <row r="1916" s="201" customFormat="1" ht="12.75"/>
    <row r="1917" s="201" customFormat="1" ht="12.75"/>
    <row r="1918" s="201" customFormat="1" ht="12.75"/>
    <row r="1919" s="201" customFormat="1" ht="12.75"/>
    <row r="1920" s="201" customFormat="1" ht="12.75"/>
    <row r="1921" s="201" customFormat="1" ht="12.75"/>
    <row r="1922" s="201" customFormat="1" ht="12.75"/>
    <row r="1923" s="201" customFormat="1" ht="12.75"/>
    <row r="1924" s="201" customFormat="1" ht="12.75"/>
    <row r="1925" s="201" customFormat="1" ht="12.75"/>
    <row r="1926" s="201" customFormat="1" ht="12.75"/>
    <row r="1927" s="201" customFormat="1" ht="12.75"/>
    <row r="1928" s="201" customFormat="1" ht="12.75"/>
    <row r="1929" s="201" customFormat="1" ht="12.75"/>
    <row r="1930" s="201" customFormat="1" ht="12.75"/>
    <row r="1931" s="201" customFormat="1" ht="12.75"/>
    <row r="1932" s="201" customFormat="1" ht="12.75"/>
    <row r="1933" s="201" customFormat="1" ht="12.75"/>
    <row r="1934" s="201" customFormat="1" ht="12.75"/>
    <row r="1935" s="201" customFormat="1" ht="12.75"/>
    <row r="1936" s="201" customFormat="1" ht="12.75"/>
    <row r="1937" s="201" customFormat="1" ht="12.75"/>
    <row r="1938" s="201" customFormat="1" ht="12.75"/>
    <row r="1939" s="201" customFormat="1" ht="12.75"/>
    <row r="1940" s="201" customFormat="1" ht="12.75"/>
    <row r="1941" s="201" customFormat="1" ht="12.75"/>
    <row r="1942" s="201" customFormat="1" ht="12.75"/>
    <row r="1943" s="201" customFormat="1" ht="12.75"/>
    <row r="1944" s="201" customFormat="1" ht="12.75"/>
    <row r="1945" s="201" customFormat="1" ht="12.75"/>
    <row r="1946" s="201" customFormat="1" ht="12.75"/>
    <row r="1947" s="201" customFormat="1" ht="12.75"/>
    <row r="1948" s="201" customFormat="1" ht="12.75"/>
    <row r="1949" s="201" customFormat="1" ht="12.75"/>
    <row r="1950" s="201" customFormat="1" ht="12.75"/>
    <row r="1951" s="201" customFormat="1" ht="12.75"/>
    <row r="1952" s="201" customFormat="1" ht="12.75"/>
    <row r="1953" s="201" customFormat="1" ht="12.75"/>
    <row r="1954" s="201" customFormat="1" ht="12.75"/>
    <row r="1955" s="201" customFormat="1" ht="12.75"/>
    <row r="1956" s="201" customFormat="1" ht="12.75"/>
    <row r="1957" s="201" customFormat="1" ht="12.75"/>
    <row r="1958" s="201" customFormat="1" ht="12.75"/>
    <row r="1959" s="201" customFormat="1" ht="12.75"/>
    <row r="1960" s="201" customFormat="1" ht="12.75"/>
    <row r="1961" s="201" customFormat="1" ht="12.75"/>
    <row r="1962" s="201" customFormat="1" ht="12.75"/>
    <row r="1963" s="201" customFormat="1" ht="12.75"/>
    <row r="1964" s="201" customFormat="1" ht="12.75"/>
    <row r="1965" s="201" customFormat="1" ht="12.75"/>
    <row r="1966" s="201" customFormat="1" ht="12.75"/>
    <row r="1967" s="201" customFormat="1" ht="12.75"/>
    <row r="1968" s="201" customFormat="1" ht="12.75"/>
    <row r="1969" s="201" customFormat="1" ht="12.75"/>
    <row r="1970" s="201" customFormat="1" ht="12.75"/>
    <row r="1971" s="201" customFormat="1" ht="12.75"/>
    <row r="1972" s="201" customFormat="1" ht="12.75"/>
    <row r="1973" s="201" customFormat="1" ht="12.75"/>
    <row r="1974" s="201" customFormat="1" ht="12.75"/>
    <row r="1975" s="201" customFormat="1" ht="12.75"/>
    <row r="1976" s="201" customFormat="1" ht="12.75"/>
    <row r="1977" s="201" customFormat="1" ht="12.75"/>
    <row r="1978" s="201" customFormat="1" ht="12.75"/>
    <row r="1979" s="201" customFormat="1" ht="12.75"/>
    <row r="1980" s="201" customFormat="1" ht="12.75"/>
    <row r="1981" s="201" customFormat="1" ht="12.75"/>
    <row r="1982" s="201" customFormat="1" ht="12.75"/>
    <row r="1983" s="201" customFormat="1" ht="12.75"/>
    <row r="1984" s="201" customFormat="1" ht="12.75"/>
    <row r="1985" s="201" customFormat="1" ht="12.75"/>
    <row r="1986" s="201" customFormat="1" ht="12.75"/>
    <row r="1987" s="201" customFormat="1" ht="12.75"/>
    <row r="1988" s="201" customFormat="1" ht="12.75"/>
    <row r="1989" s="201" customFormat="1" ht="12.75"/>
    <row r="1990" s="201" customFormat="1" ht="12.75"/>
    <row r="1991" s="201" customFormat="1" ht="12.75"/>
    <row r="1992" s="201" customFormat="1" ht="12.75"/>
    <row r="1993" s="201" customFormat="1" ht="12.75"/>
    <row r="1994" s="201" customFormat="1" ht="12.75"/>
    <row r="1995" s="201" customFormat="1" ht="12.75"/>
    <row r="1996" s="201" customFormat="1" ht="12.75"/>
    <row r="1997" s="201" customFormat="1" ht="12.75"/>
    <row r="1998" s="201" customFormat="1" ht="12.75"/>
    <row r="1999" s="201" customFormat="1" ht="12.75"/>
    <row r="2000" s="201" customFormat="1" ht="12.75"/>
    <row r="2001" s="201" customFormat="1" ht="12.75"/>
    <row r="2002" s="201" customFormat="1" ht="12.75"/>
    <row r="2003" s="201" customFormat="1" ht="12.75"/>
    <row r="2004" s="201" customFormat="1" ht="12.75"/>
    <row r="2005" s="201" customFormat="1" ht="12.75"/>
    <row r="2006" s="201" customFormat="1" ht="12.75"/>
    <row r="2007" s="201" customFormat="1" ht="12.75"/>
    <row r="2008" s="201" customFormat="1" ht="12.75"/>
    <row r="2009" s="201" customFormat="1" ht="12.75"/>
    <row r="2010" s="201" customFormat="1" ht="12.75"/>
    <row r="2011" s="201" customFormat="1" ht="12.75"/>
    <row r="2012" s="201" customFormat="1" ht="12.75"/>
    <row r="2013" s="201" customFormat="1" ht="12.75"/>
    <row r="2014" s="201" customFormat="1" ht="12.75"/>
    <row r="2015" s="201" customFormat="1" ht="12.75"/>
    <row r="2016" s="201" customFormat="1" ht="12.75"/>
    <row r="2017" s="201" customFormat="1" ht="12.75"/>
    <row r="2018" s="201" customFormat="1" ht="12.75"/>
    <row r="2019" s="201" customFormat="1" ht="12.75"/>
    <row r="2020" s="201" customFormat="1" ht="12.75"/>
    <row r="2021" s="201" customFormat="1" ht="12.75"/>
    <row r="2022" s="201" customFormat="1" ht="12.75"/>
    <row r="2023" s="201" customFormat="1" ht="12.75"/>
    <row r="2024" s="201" customFormat="1" ht="12.75"/>
    <row r="2025" s="201" customFormat="1" ht="12.75"/>
    <row r="2026" s="201" customFormat="1" ht="12.75"/>
    <row r="2027" s="201" customFormat="1" ht="12.75"/>
    <row r="2028" s="201" customFormat="1" ht="12.75"/>
    <row r="2029" s="201" customFormat="1" ht="12.75"/>
    <row r="2030" s="201" customFormat="1" ht="12.75"/>
    <row r="2031" s="201" customFormat="1" ht="12.75"/>
    <row r="2032" s="201" customFormat="1" ht="12.75"/>
    <row r="2033" s="201" customFormat="1" ht="12.75"/>
    <row r="2034" s="201" customFormat="1" ht="12.75"/>
    <row r="2035" s="201" customFormat="1" ht="12.75"/>
    <row r="2036" s="201" customFormat="1" ht="12.75"/>
    <row r="2037" s="201" customFormat="1" ht="12.75"/>
    <row r="2038" s="201" customFormat="1" ht="12.75"/>
    <row r="2039" s="201" customFormat="1" ht="12.75"/>
    <row r="2040" s="201" customFormat="1" ht="12.75"/>
    <row r="2041" s="201" customFormat="1" ht="12.75"/>
    <row r="2042" s="201" customFormat="1" ht="12.75"/>
    <row r="2043" s="201" customFormat="1" ht="12.75"/>
    <row r="2044" s="201" customFormat="1" ht="12.75"/>
    <row r="2045" s="201" customFormat="1" ht="12.75"/>
    <row r="2046" s="201" customFormat="1" ht="12.75"/>
    <row r="2047" s="201" customFormat="1" ht="12.75"/>
    <row r="2048" s="201" customFormat="1" ht="12.75"/>
    <row r="2049" s="201" customFormat="1" ht="12.75"/>
    <row r="2050" s="201" customFormat="1" ht="12.75"/>
    <row r="2051" s="201" customFormat="1" ht="12.75"/>
    <row r="2052" s="201" customFormat="1" ht="12.75"/>
    <row r="2053" s="201" customFormat="1" ht="12.75"/>
    <row r="2054" s="201" customFormat="1" ht="12.75"/>
    <row r="2055" s="201" customFormat="1" ht="12.75"/>
    <row r="2056" s="201" customFormat="1" ht="12.75"/>
    <row r="2057" s="201" customFormat="1" ht="12.75"/>
    <row r="2058" s="201" customFormat="1" ht="12.75"/>
    <row r="2059" s="201" customFormat="1" ht="12.75"/>
    <row r="2060" s="201" customFormat="1" ht="12.75"/>
    <row r="2061" s="201" customFormat="1" ht="12.75"/>
    <row r="2062" s="201" customFormat="1" ht="12.75"/>
    <row r="2063" s="201" customFormat="1" ht="12.75"/>
    <row r="2064" s="201" customFormat="1" ht="12.75"/>
    <row r="2065" s="201" customFormat="1" ht="12.75"/>
    <row r="2066" s="201" customFormat="1" ht="12.75"/>
    <row r="2067" s="201" customFormat="1" ht="12.75"/>
    <row r="2068" s="201" customFormat="1" ht="12.75"/>
    <row r="2069" s="201" customFormat="1" ht="12.75"/>
    <row r="2070" s="201" customFormat="1" ht="12.75"/>
    <row r="2071" s="201" customFormat="1" ht="12.75"/>
    <row r="2072" s="201" customFormat="1" ht="12.75"/>
    <row r="2073" s="201" customFormat="1" ht="12.75"/>
    <row r="2074" s="201" customFormat="1" ht="12.75"/>
    <row r="2075" s="201" customFormat="1" ht="12.75"/>
    <row r="2076" s="201" customFormat="1" ht="12.75"/>
    <row r="2077" s="201" customFormat="1" ht="12.75"/>
    <row r="2078" s="201" customFormat="1" ht="12.75"/>
    <row r="2079" s="201" customFormat="1" ht="12.75"/>
    <row r="2080" s="201" customFormat="1" ht="12.75"/>
    <row r="2081" s="201" customFormat="1" ht="12.75"/>
    <row r="2082" s="201" customFormat="1" ht="12.75"/>
    <row r="2083" s="201" customFormat="1" ht="12.75"/>
    <row r="2084" s="201" customFormat="1" ht="12.75"/>
    <row r="2085" s="201" customFormat="1" ht="12.75"/>
    <row r="2086" s="201" customFormat="1" ht="12.75"/>
    <row r="2087" s="201" customFormat="1" ht="12.75"/>
    <row r="2088" s="201" customFormat="1" ht="12.75"/>
    <row r="2089" s="201" customFormat="1" ht="12.75"/>
    <row r="2090" s="201" customFormat="1" ht="12.75"/>
    <row r="2091" s="201" customFormat="1" ht="12.75"/>
    <row r="2092" s="201" customFormat="1" ht="12.75"/>
    <row r="2093" s="201" customFormat="1" ht="12.75"/>
    <row r="2094" s="201" customFormat="1" ht="12.75"/>
    <row r="2095" s="201" customFormat="1" ht="12.75"/>
    <row r="2096" s="201" customFormat="1" ht="12.75"/>
    <row r="2097" s="201" customFormat="1" ht="12.75"/>
    <row r="2098" s="201" customFormat="1" ht="12.75"/>
    <row r="2099" s="201" customFormat="1" ht="12.75"/>
    <row r="2100" s="201" customFormat="1" ht="12.75"/>
    <row r="2101" s="201" customFormat="1" ht="12.75"/>
    <row r="2102" s="201" customFormat="1" ht="12.75"/>
    <row r="2103" s="201" customFormat="1" ht="12.75"/>
    <row r="2104" s="201" customFormat="1" ht="12.75"/>
    <row r="2105" s="201" customFormat="1" ht="12.75"/>
    <row r="2106" s="201" customFormat="1" ht="12.75"/>
    <row r="2107" s="201" customFormat="1" ht="12.75"/>
    <row r="2108" s="201" customFormat="1" ht="12.75"/>
    <row r="2109" s="201" customFormat="1" ht="12.75"/>
    <row r="2110" s="201" customFormat="1" ht="12.75"/>
    <row r="2111" s="201" customFormat="1" ht="12.75"/>
    <row r="2112" s="201" customFormat="1" ht="12.75"/>
    <row r="2113" s="201" customFormat="1" ht="12.75"/>
    <row r="2114" s="201" customFormat="1" ht="12.75"/>
    <row r="2115" s="201" customFormat="1" ht="12.75"/>
    <row r="2116" s="201" customFormat="1" ht="12.75"/>
    <row r="2117" s="201" customFormat="1" ht="12.75"/>
    <row r="2118" s="201" customFormat="1" ht="12.75"/>
    <row r="2119" s="201" customFormat="1" ht="12.75"/>
    <row r="2120" s="201" customFormat="1" ht="12.75"/>
    <row r="2121" s="201" customFormat="1" ht="12.75"/>
    <row r="2122" s="201" customFormat="1" ht="12.75"/>
    <row r="2123" s="201" customFormat="1" ht="12.75"/>
    <row r="2124" s="201" customFormat="1" ht="12.75"/>
    <row r="2125" s="201" customFormat="1" ht="12.75"/>
    <row r="2126" s="201" customFormat="1" ht="12.75"/>
    <row r="2127" s="201" customFormat="1" ht="12.75"/>
    <row r="2128" s="201" customFormat="1" ht="12.75"/>
    <row r="2129" s="201" customFormat="1" ht="12.75"/>
    <row r="2130" s="201" customFormat="1" ht="12.75"/>
    <row r="2131" s="201" customFormat="1" ht="12.75"/>
    <row r="2132" s="201" customFormat="1" ht="12.75"/>
    <row r="2133" s="201" customFormat="1" ht="12.75"/>
    <row r="2134" s="201" customFormat="1" ht="12.75"/>
    <row r="2135" s="201" customFormat="1" ht="12.75"/>
    <row r="2136" s="201" customFormat="1" ht="12.75"/>
    <row r="2137" s="201" customFormat="1" ht="12.75"/>
    <row r="2138" s="201" customFormat="1" ht="12.75"/>
    <row r="2139" s="201" customFormat="1" ht="12.75"/>
    <row r="2140" s="201" customFormat="1" ht="12.75"/>
    <row r="2141" s="201" customFormat="1" ht="12.75"/>
    <row r="2142" s="201" customFormat="1" ht="12.75"/>
    <row r="2143" s="201" customFormat="1" ht="12.75"/>
    <row r="2144" s="201" customFormat="1" ht="12.75"/>
    <row r="2145" s="201" customFormat="1" ht="12.75"/>
    <row r="2146" s="201" customFormat="1" ht="12.75"/>
    <row r="2147" s="201" customFormat="1" ht="12.75"/>
    <row r="2148" s="201" customFormat="1" ht="12.75"/>
    <row r="2149" s="201" customFormat="1" ht="12.75"/>
    <row r="2150" s="201" customFormat="1" ht="12.75"/>
    <row r="2151" s="201" customFormat="1" ht="12.75"/>
    <row r="2152" s="201" customFormat="1" ht="12.75"/>
    <row r="2153" s="201" customFormat="1" ht="12.75"/>
    <row r="2154" s="201" customFormat="1" ht="12.75"/>
    <row r="2155" s="201" customFormat="1" ht="12.75"/>
    <row r="2156" s="201" customFormat="1" ht="12.75"/>
    <row r="2157" s="201" customFormat="1" ht="12.75"/>
    <row r="2158" s="201" customFormat="1" ht="12.75"/>
    <row r="2159" s="201" customFormat="1" ht="12.75"/>
    <row r="2160" s="201" customFormat="1" ht="12.75"/>
    <row r="2161" s="201" customFormat="1" ht="12.75"/>
    <row r="2162" s="201" customFormat="1" ht="12.75"/>
    <row r="2163" s="201" customFormat="1" ht="12.75"/>
    <row r="2164" s="201" customFormat="1" ht="12.75"/>
    <row r="2165" s="201" customFormat="1" ht="12.75"/>
    <row r="2166" s="201" customFormat="1" ht="12.75"/>
    <row r="2167" s="201" customFormat="1" ht="12.75"/>
    <row r="2168" s="201" customFormat="1" ht="12.75"/>
    <row r="2169" s="201" customFormat="1" ht="12.75"/>
    <row r="2170" s="201" customFormat="1" ht="12.75"/>
    <row r="2171" s="201" customFormat="1" ht="12.75"/>
    <row r="2172" s="201" customFormat="1" ht="12.75"/>
    <row r="2173" s="201" customFormat="1" ht="12.75"/>
    <row r="2174" s="201" customFormat="1" ht="12.75"/>
    <row r="2175" s="201" customFormat="1" ht="12.75"/>
    <row r="2176" s="201" customFormat="1" ht="12.75"/>
    <row r="2177" s="201" customFormat="1" ht="12.75"/>
    <row r="2178" s="201" customFormat="1" ht="12.75"/>
    <row r="2179" s="201" customFormat="1" ht="12.75"/>
    <row r="2180" s="201" customFormat="1" ht="12.75"/>
    <row r="2181" s="201" customFormat="1" ht="12.75"/>
    <row r="2182" s="201" customFormat="1" ht="12.75"/>
    <row r="2183" s="201" customFormat="1" ht="12.75"/>
    <row r="2184" s="201" customFormat="1" ht="12.75"/>
    <row r="2185" s="201" customFormat="1" ht="12.75"/>
    <row r="2186" s="201" customFormat="1" ht="12.75"/>
    <row r="2187" s="201" customFormat="1" ht="12.75"/>
    <row r="2188" s="201" customFormat="1" ht="12.75"/>
    <row r="2189" s="201" customFormat="1" ht="12.75"/>
    <row r="2190" s="201" customFormat="1" ht="12.75"/>
    <row r="2191" s="201" customFormat="1" ht="12.75"/>
    <row r="2192" s="201" customFormat="1" ht="12.75"/>
    <row r="2193" s="201" customFormat="1" ht="12.75"/>
    <row r="2194" s="201" customFormat="1" ht="12.75"/>
    <row r="2195" s="201" customFormat="1" ht="12.75"/>
    <row r="2196" s="201" customFormat="1" ht="12.75"/>
    <row r="2197" s="201" customFormat="1" ht="12.75"/>
    <row r="2198" s="201" customFormat="1" ht="12.75"/>
    <row r="2199" s="201" customFormat="1" ht="12.75"/>
    <row r="2200" s="201" customFormat="1" ht="12.75"/>
    <row r="2201" s="201" customFormat="1" ht="12.75"/>
    <row r="2202" s="201" customFormat="1" ht="12.75"/>
    <row r="2203" s="201" customFormat="1" ht="12.75"/>
    <row r="2204" s="201" customFormat="1" ht="12.75"/>
    <row r="2205" s="201" customFormat="1" ht="12.75"/>
    <row r="2206" s="201" customFormat="1" ht="12.75"/>
    <row r="2207" s="201" customFormat="1" ht="12.75"/>
    <row r="2208" s="201" customFormat="1" ht="12.75"/>
    <row r="2209" s="201" customFormat="1" ht="12.75"/>
    <row r="2210" s="201" customFormat="1" ht="12.75"/>
    <row r="2211" s="201" customFormat="1" ht="12.75"/>
    <row r="2212" s="201" customFormat="1" ht="12.75"/>
    <row r="2213" s="201" customFormat="1" ht="12.75"/>
    <row r="2214" s="201" customFormat="1" ht="12.75"/>
    <row r="2215" s="201" customFormat="1" ht="12.75"/>
    <row r="2216" s="201" customFormat="1" ht="12.75"/>
    <row r="2217" s="201" customFormat="1" ht="12.75"/>
    <row r="2218" s="201" customFormat="1" ht="12.75"/>
    <row r="2219" s="201" customFormat="1" ht="12.75"/>
    <row r="2220" s="201" customFormat="1" ht="12.75"/>
    <row r="2221" s="201" customFormat="1" ht="12.75"/>
    <row r="2222" s="201" customFormat="1" ht="12.75"/>
    <row r="2223" s="201" customFormat="1" ht="12.75"/>
    <row r="2224" s="201" customFormat="1" ht="12.75"/>
    <row r="2225" s="201" customFormat="1" ht="12.75"/>
    <row r="2226" s="201" customFormat="1" ht="12.75"/>
    <row r="2227" s="201" customFormat="1" ht="12.75"/>
    <row r="2228" s="201" customFormat="1" ht="12.75"/>
    <row r="2229" s="201" customFormat="1" ht="12.75"/>
    <row r="2230" s="201" customFormat="1" ht="12.75"/>
    <row r="2231" s="201" customFormat="1" ht="12.75"/>
    <row r="2232" s="201" customFormat="1" ht="12.75"/>
    <row r="2233" s="201" customFormat="1" ht="12.75"/>
    <row r="2234" s="201" customFormat="1" ht="12.75"/>
    <row r="2235" s="201" customFormat="1" ht="12.75"/>
    <row r="2236" s="201" customFormat="1" ht="12.75"/>
    <row r="2237" s="201" customFormat="1" ht="12.75"/>
    <row r="2238" s="201" customFormat="1" ht="12.75"/>
    <row r="2239" s="201" customFormat="1" ht="12.75"/>
    <row r="2240" s="201" customFormat="1" ht="12.75"/>
    <row r="2241" s="201" customFormat="1" ht="12.75"/>
    <row r="2242" s="201" customFormat="1" ht="12.75"/>
    <row r="2243" s="201" customFormat="1" ht="12.75"/>
    <row r="2244" s="201" customFormat="1" ht="12.75"/>
    <row r="2245" s="201" customFormat="1" ht="12.75"/>
    <row r="2246" s="201" customFormat="1" ht="12.75"/>
    <row r="2247" s="201" customFormat="1" ht="12.75"/>
    <row r="2248" s="201" customFormat="1" ht="12.75"/>
    <row r="2249" s="201" customFormat="1" ht="12.75"/>
    <row r="2250" s="201" customFormat="1" ht="12.75"/>
    <row r="2251" s="201" customFormat="1" ht="12.75"/>
    <row r="2252" s="201" customFormat="1" ht="12.75"/>
    <row r="2253" s="201" customFormat="1" ht="12.75"/>
    <row r="2254" s="201" customFormat="1" ht="12.75"/>
    <row r="2255" s="201" customFormat="1" ht="12.75"/>
    <row r="2256" s="201" customFormat="1" ht="12.75"/>
    <row r="2257" s="201" customFormat="1" ht="12.75"/>
    <row r="2258" s="201" customFormat="1" ht="12.75"/>
    <row r="2259" s="201" customFormat="1" ht="12.75"/>
    <row r="2260" s="201" customFormat="1" ht="12.75"/>
    <row r="2261" s="201" customFormat="1" ht="12.75"/>
    <row r="2262" s="201" customFormat="1" ht="12.75"/>
    <row r="2263" s="201" customFormat="1" ht="12.75"/>
    <row r="2264" s="201" customFormat="1" ht="12.75"/>
    <row r="2265" s="201" customFormat="1" ht="12.75"/>
    <row r="2266" s="201" customFormat="1" ht="12.75"/>
    <row r="2267" s="201" customFormat="1" ht="12.75"/>
    <row r="2268" s="201" customFormat="1" ht="12.75"/>
    <row r="2269" s="201" customFormat="1" ht="12.75"/>
    <row r="2270" s="201" customFormat="1" ht="12.75"/>
    <row r="2271" s="201" customFormat="1" ht="12.75"/>
    <row r="2272" s="201" customFormat="1" ht="12.75"/>
    <row r="2273" s="201" customFormat="1" ht="12.75"/>
    <row r="2274" s="201" customFormat="1" ht="12.75"/>
    <row r="2275" s="201" customFormat="1" ht="12.75"/>
    <row r="2276" s="201" customFormat="1" ht="12.75"/>
    <row r="2277" s="201" customFormat="1" ht="12.75"/>
    <row r="2278" s="201" customFormat="1" ht="12.75"/>
    <row r="2279" s="201" customFormat="1" ht="12.75"/>
    <row r="2280" s="201" customFormat="1" ht="12.75"/>
    <row r="2281" s="201" customFormat="1" ht="12.75"/>
    <row r="2282" s="201" customFormat="1" ht="12.75"/>
    <row r="2283" s="201" customFormat="1" ht="12.75"/>
    <row r="2284" s="201" customFormat="1" ht="12.75"/>
    <row r="2285" s="201" customFormat="1" ht="12.75"/>
    <row r="2286" s="201" customFormat="1" ht="12.75"/>
    <row r="2287" s="201" customFormat="1" ht="12.75"/>
    <row r="2288" s="201" customFormat="1" ht="12.75"/>
    <row r="2289" s="201" customFormat="1" ht="12.75"/>
    <row r="2290" s="201" customFormat="1" ht="12.75"/>
    <row r="2291" s="201" customFormat="1" ht="12.75"/>
    <row r="2292" s="201" customFormat="1" ht="12.75"/>
    <row r="2293" s="201" customFormat="1" ht="12.75"/>
    <row r="2294" s="201" customFormat="1" ht="12.75"/>
    <row r="2295" s="201" customFormat="1" ht="12.75"/>
    <row r="2296" s="201" customFormat="1" ht="12.75"/>
    <row r="2297" s="201" customFormat="1" ht="12.75"/>
    <row r="2298" s="201" customFormat="1" ht="12.75"/>
    <row r="2299" s="201" customFormat="1" ht="12.75"/>
    <row r="2300" s="201" customFormat="1" ht="12.75"/>
    <row r="2301" s="201" customFormat="1" ht="12.75"/>
    <row r="2302" s="201" customFormat="1" ht="12.75"/>
    <row r="2303" s="201" customFormat="1" ht="12.75"/>
    <row r="2304" s="201" customFormat="1" ht="12.75"/>
    <row r="2305" s="201" customFormat="1" ht="12.75"/>
    <row r="2306" s="201" customFormat="1" ht="12.75"/>
    <row r="2307" s="201" customFormat="1" ht="12.75"/>
    <row r="2308" s="201" customFormat="1" ht="12.75"/>
    <row r="2309" s="201" customFormat="1" ht="12.75"/>
    <row r="2310" s="201" customFormat="1" ht="12.75"/>
    <row r="2311" s="201" customFormat="1" ht="12.75"/>
    <row r="2312" s="201" customFormat="1" ht="12.75"/>
    <row r="2313" s="201" customFormat="1" ht="12.75"/>
    <row r="2314" s="201" customFormat="1" ht="12.75"/>
    <row r="2315" s="201" customFormat="1" ht="12.75"/>
    <row r="2316" s="201" customFormat="1" ht="12.75"/>
    <row r="2317" s="201" customFormat="1" ht="12.75"/>
    <row r="2318" s="201" customFormat="1" ht="12.75"/>
    <row r="2319" s="201" customFormat="1" ht="12.75"/>
    <row r="2320" s="201" customFormat="1" ht="12.75"/>
    <row r="2321" s="201" customFormat="1" ht="12.75"/>
    <row r="2322" s="201" customFormat="1" ht="12.75"/>
    <row r="2323" s="201" customFormat="1" ht="12.75"/>
    <row r="2324" s="201" customFormat="1" ht="12.75"/>
    <row r="2325" s="201" customFormat="1" ht="12.75"/>
    <row r="2326" s="201" customFormat="1" ht="12.75"/>
    <row r="2327" s="201" customFormat="1" ht="12.75"/>
    <row r="2328" s="201" customFormat="1" ht="12.75"/>
    <row r="2329" s="201" customFormat="1" ht="12.75"/>
    <row r="2330" s="201" customFormat="1" ht="12.75"/>
    <row r="2331" s="201" customFormat="1" ht="12.75"/>
    <row r="2332" s="201" customFormat="1" ht="12.75"/>
    <row r="2333" s="201" customFormat="1" ht="12.75"/>
    <row r="2334" s="201" customFormat="1" ht="12.75"/>
    <row r="2335" s="201" customFormat="1" ht="12.75"/>
    <row r="2336" s="201" customFormat="1" ht="12.75"/>
    <row r="2337" s="201" customFormat="1" ht="12.75"/>
    <row r="2338" s="201" customFormat="1" ht="12.75"/>
    <row r="2339" s="201" customFormat="1" ht="12.75"/>
    <row r="2340" s="201" customFormat="1" ht="12.75"/>
    <row r="2341" s="201" customFormat="1" ht="12.75"/>
    <row r="2342" s="201" customFormat="1" ht="12.75"/>
    <row r="2343" s="201" customFormat="1" ht="12.75"/>
    <row r="2344" s="201" customFormat="1" ht="12.75"/>
    <row r="2345" s="201" customFormat="1" ht="12.75"/>
    <row r="2346" s="201" customFormat="1" ht="12.75"/>
    <row r="2347" s="201" customFormat="1" ht="12.75"/>
    <row r="2348" s="201" customFormat="1" ht="12.75"/>
    <row r="2349" s="201" customFormat="1" ht="12.75"/>
    <row r="2350" s="201" customFormat="1" ht="12.75"/>
    <row r="2351" s="201" customFormat="1" ht="12.75"/>
    <row r="2352" s="201" customFormat="1" ht="12.75"/>
    <row r="2353" s="201" customFormat="1" ht="12.75"/>
    <row r="2354" s="201" customFormat="1" ht="12.75"/>
    <row r="2355" s="201" customFormat="1" ht="12.75"/>
    <row r="2356" s="201" customFormat="1" ht="12.75"/>
    <row r="2357" s="201" customFormat="1" ht="12.75"/>
    <row r="2358" s="201" customFormat="1" ht="12.75"/>
    <row r="2359" s="201" customFormat="1" ht="12.75"/>
    <row r="2360" s="201" customFormat="1" ht="12.75"/>
    <row r="2361" s="201" customFormat="1" ht="12.75"/>
    <row r="2362" s="201" customFormat="1" ht="12.75"/>
    <row r="2363" s="201" customFormat="1" ht="12.75"/>
    <row r="2364" s="201" customFormat="1" ht="12.75"/>
    <row r="2365" s="201" customFormat="1" ht="12.75"/>
    <row r="2366" s="201" customFormat="1" ht="12.75"/>
    <row r="2367" s="201" customFormat="1" ht="12.75"/>
    <row r="2368" s="201" customFormat="1" ht="12.75"/>
    <row r="2369" s="201" customFormat="1" ht="12.75"/>
    <row r="2370" s="201" customFormat="1" ht="12.75"/>
    <row r="2371" s="201" customFormat="1" ht="12.75"/>
    <row r="2372" s="201" customFormat="1" ht="12.75"/>
    <row r="2373" s="201" customFormat="1" ht="12.75"/>
    <row r="2374" s="201" customFormat="1" ht="12.75"/>
    <row r="2375" s="201" customFormat="1" ht="12.75"/>
    <row r="2376" s="201" customFormat="1" ht="12.75"/>
    <row r="2377" s="201" customFormat="1" ht="12.75"/>
    <row r="2378" s="201" customFormat="1" ht="12.75"/>
    <row r="2379" s="201" customFormat="1" ht="12.75"/>
    <row r="2380" s="201" customFormat="1" ht="12.75"/>
    <row r="2381" s="201" customFormat="1" ht="12.75"/>
    <row r="2382" s="201" customFormat="1" ht="12.75"/>
    <row r="2383" s="201" customFormat="1" ht="12.75"/>
    <row r="2384" s="201" customFormat="1" ht="12.75"/>
    <row r="2385" s="201" customFormat="1" ht="12.75"/>
    <row r="2386" s="201" customFormat="1" ht="12.75"/>
    <row r="2387" s="201" customFormat="1" ht="12.75"/>
    <row r="2388" s="201" customFormat="1" ht="12.75"/>
    <row r="2389" s="201" customFormat="1" ht="12.75"/>
    <row r="2390" s="201" customFormat="1" ht="12.75"/>
    <row r="2391" s="201" customFormat="1" ht="12.75"/>
    <row r="2392" s="201" customFormat="1" ht="12.75"/>
    <row r="2393" s="201" customFormat="1" ht="12.75"/>
    <row r="2394" s="201" customFormat="1" ht="12.75"/>
    <row r="2395" s="201" customFormat="1" ht="12.75"/>
    <row r="2396" s="201" customFormat="1" ht="12.75"/>
    <row r="2397" s="201" customFormat="1" ht="12.75"/>
    <row r="2398" s="201" customFormat="1" ht="12.75"/>
    <row r="2399" s="201" customFormat="1" ht="12.75"/>
    <row r="2400" s="201" customFormat="1" ht="12.75"/>
    <row r="2401" s="201" customFormat="1" ht="12.75"/>
    <row r="2402" s="201" customFormat="1" ht="12.75"/>
    <row r="2403" s="201" customFormat="1" ht="12.75"/>
    <row r="2404" s="201" customFormat="1" ht="12.75"/>
    <row r="2405" s="201" customFormat="1" ht="12.75"/>
    <row r="2406" s="201" customFormat="1" ht="12.75"/>
    <row r="2407" s="201" customFormat="1" ht="12.75"/>
    <row r="2408" s="201" customFormat="1" ht="12.75"/>
    <row r="2409" s="201" customFormat="1" ht="12.75"/>
    <row r="2410" s="201" customFormat="1" ht="12.75"/>
    <row r="2411" s="201" customFormat="1" ht="12.75"/>
    <row r="2412" s="201" customFormat="1" ht="12.75"/>
    <row r="2413" s="201" customFormat="1" ht="12.75"/>
    <row r="2414" s="201" customFormat="1" ht="12.75"/>
    <row r="2415" s="201" customFormat="1" ht="12.75"/>
    <row r="2416" s="201" customFormat="1" ht="12.75"/>
    <row r="2417" s="201" customFormat="1" ht="12.75"/>
    <row r="2418" s="201" customFormat="1" ht="12.75"/>
    <row r="2419" s="201" customFormat="1" ht="12.75"/>
    <row r="2420" s="201" customFormat="1" ht="12.75"/>
    <row r="2421" s="201" customFormat="1" ht="12.75"/>
    <row r="2422" s="201" customFormat="1" ht="12.75"/>
    <row r="2423" s="201" customFormat="1" ht="12.75"/>
    <row r="2424" s="201" customFormat="1" ht="12.75"/>
    <row r="2425" s="201" customFormat="1" ht="12.75"/>
    <row r="2426" s="201" customFormat="1" ht="12.75"/>
    <row r="2427" s="201" customFormat="1" ht="12.75"/>
    <row r="2428" s="201" customFormat="1" ht="12.75"/>
    <row r="2429" s="201" customFormat="1" ht="12.75"/>
    <row r="2430" s="201" customFormat="1" ht="12.75"/>
    <row r="2431" s="201" customFormat="1" ht="12.75"/>
    <row r="2432" s="201" customFormat="1" ht="12.75"/>
    <row r="2433" s="201" customFormat="1" ht="12.75"/>
    <row r="2434" s="201" customFormat="1" ht="12.75"/>
    <row r="2435" s="201" customFormat="1" ht="12.75"/>
    <row r="2436" s="201" customFormat="1" ht="12.75"/>
    <row r="2437" s="201" customFormat="1" ht="12.75"/>
    <row r="2438" s="201" customFormat="1" ht="12.75"/>
    <row r="2439" s="201" customFormat="1" ht="12.75"/>
    <row r="2440" s="201" customFormat="1" ht="12.75"/>
    <row r="2441" s="201" customFormat="1" ht="12.75"/>
    <row r="2442" s="201" customFormat="1" ht="12.75"/>
    <row r="2443" s="201" customFormat="1" ht="12.75"/>
    <row r="2444" s="201" customFormat="1" ht="12.75"/>
    <row r="2445" s="201" customFormat="1" ht="12.75"/>
    <row r="2446" s="201" customFormat="1" ht="12.75"/>
    <row r="2447" s="201" customFormat="1" ht="12.75"/>
    <row r="2448" s="201" customFormat="1" ht="12.75"/>
    <row r="2449" s="201" customFormat="1" ht="12.75"/>
    <row r="2450" s="201" customFormat="1" ht="12.75"/>
    <row r="2451" s="201" customFormat="1" ht="12.75"/>
    <row r="2452" s="201" customFormat="1" ht="12.75"/>
    <row r="2453" s="201" customFormat="1" ht="12.75"/>
    <row r="2454" s="201" customFormat="1" ht="12.75"/>
    <row r="2455" s="201" customFormat="1" ht="12.75"/>
    <row r="2456" s="201" customFormat="1" ht="12.75"/>
    <row r="2457" s="201" customFormat="1" ht="12.75"/>
    <row r="2458" s="201" customFormat="1" ht="12.75"/>
    <row r="2459" s="201" customFormat="1" ht="12.75"/>
    <row r="2460" s="201" customFormat="1" ht="12.75"/>
    <row r="2461" s="201" customFormat="1" ht="12.75"/>
    <row r="2462" s="201" customFormat="1" ht="12.75"/>
    <row r="2463" s="201" customFormat="1" ht="12.75"/>
    <row r="2464" s="201" customFormat="1" ht="12.75"/>
    <row r="2465" s="201" customFormat="1" ht="12.75"/>
    <row r="2466" s="201" customFormat="1" ht="12.75"/>
    <row r="2467" s="201" customFormat="1" ht="12.75"/>
    <row r="2468" s="201" customFormat="1" ht="12.75"/>
    <row r="2469" s="201" customFormat="1" ht="12.75"/>
    <row r="2470" s="201" customFormat="1" ht="12.75"/>
    <row r="2471" s="201" customFormat="1" ht="12.75"/>
    <row r="2472" s="201" customFormat="1" ht="12.75"/>
    <row r="2473" s="201" customFormat="1" ht="12.75"/>
    <row r="2474" s="201" customFormat="1" ht="12.75"/>
    <row r="2475" s="201" customFormat="1" ht="12.75"/>
    <row r="2476" s="201" customFormat="1" ht="12.75"/>
    <row r="2477" s="201" customFormat="1" ht="12.75"/>
    <row r="2478" s="201" customFormat="1" ht="12.75"/>
    <row r="2479" s="201" customFormat="1" ht="12.75"/>
    <row r="2480" s="201" customFormat="1" ht="12.75"/>
    <row r="2481" s="201" customFormat="1" ht="12.75"/>
    <row r="2482" s="201" customFormat="1" ht="12.75"/>
    <row r="2483" s="201" customFormat="1" ht="12.75"/>
    <row r="2484" s="201" customFormat="1" ht="12.75"/>
    <row r="2485" s="201" customFormat="1" ht="12.75"/>
    <row r="2486" s="201" customFormat="1" ht="12.75"/>
    <row r="2487" s="201" customFormat="1" ht="12.75"/>
    <row r="2488" s="201" customFormat="1" ht="12.75"/>
    <row r="2489" s="201" customFormat="1" ht="12.75"/>
    <row r="2490" s="201" customFormat="1" ht="12.75"/>
    <row r="2491" s="201" customFormat="1" ht="12.75"/>
    <row r="2492" s="201" customFormat="1" ht="12.75"/>
    <row r="2493" s="201" customFormat="1" ht="12.75"/>
    <row r="2494" s="201" customFormat="1" ht="12.75"/>
    <row r="2495" s="201" customFormat="1" ht="12.75"/>
    <row r="2496" s="201" customFormat="1" ht="12.75"/>
    <row r="2497" s="201" customFormat="1" ht="12.75"/>
    <row r="2498" s="201" customFormat="1" ht="12.75"/>
    <row r="2499" s="201" customFormat="1" ht="12.75"/>
    <row r="2500" s="201" customFormat="1" ht="12.75"/>
    <row r="2501" s="201" customFormat="1" ht="12.75"/>
    <row r="2502" s="201" customFormat="1" ht="12.75"/>
    <row r="2503" s="201" customFormat="1" ht="12.75"/>
    <row r="2504" s="201" customFormat="1" ht="12.75"/>
    <row r="2505" s="201" customFormat="1" ht="12.75"/>
    <row r="2506" s="201" customFormat="1" ht="12.75"/>
    <row r="2507" s="201" customFormat="1" ht="12.75"/>
    <row r="2508" s="201" customFormat="1" ht="12.75"/>
    <row r="2509" s="201" customFormat="1" ht="12.75"/>
    <row r="2510" s="201" customFormat="1" ht="12.75"/>
    <row r="2511" s="201" customFormat="1" ht="12.75"/>
    <row r="2512" s="201" customFormat="1" ht="12.75"/>
    <row r="2513" s="201" customFormat="1" ht="12.75"/>
    <row r="2514" s="201" customFormat="1" ht="12.75"/>
    <row r="2515" s="201" customFormat="1" ht="12.75"/>
    <row r="2516" s="201" customFormat="1" ht="12.75"/>
    <row r="2517" s="201" customFormat="1" ht="12.75"/>
    <row r="2518" s="201" customFormat="1" ht="12.75"/>
    <row r="2519" s="201" customFormat="1" ht="12.75"/>
    <row r="2520" s="201" customFormat="1" ht="12.75"/>
    <row r="2521" s="201" customFormat="1" ht="12.75"/>
    <row r="2522" s="201" customFormat="1" ht="12.75"/>
    <row r="2523" s="201" customFormat="1" ht="12.75"/>
    <row r="2524" s="201" customFormat="1" ht="12.75"/>
    <row r="2525" s="201" customFormat="1" ht="12.75"/>
    <row r="2526" s="201" customFormat="1" ht="12.75"/>
    <row r="2527" s="201" customFormat="1" ht="12.75"/>
    <row r="2528" s="201" customFormat="1" ht="12.75"/>
    <row r="2529" s="201" customFormat="1" ht="12.75"/>
    <row r="2530" s="201" customFormat="1" ht="12.75"/>
    <row r="2531" s="201" customFormat="1" ht="12.75"/>
    <row r="2532" s="201" customFormat="1" ht="12.75"/>
    <row r="2533" s="201" customFormat="1" ht="12.75"/>
    <row r="2534" s="201" customFormat="1" ht="12.75"/>
    <row r="2535" s="201" customFormat="1" ht="12.75"/>
    <row r="2536" s="201" customFormat="1" ht="12.75"/>
    <row r="2537" s="201" customFormat="1" ht="12.75"/>
    <row r="2538" s="201" customFormat="1" ht="12.75"/>
    <row r="2539" s="201" customFormat="1" ht="12.75"/>
    <row r="2540" s="201" customFormat="1" ht="12.75"/>
    <row r="2541" s="201" customFormat="1" ht="12.75"/>
    <row r="2542" s="201" customFormat="1" ht="12.75"/>
    <row r="2543" s="201" customFormat="1" ht="12.75"/>
    <row r="2544" s="201" customFormat="1" ht="12.75"/>
    <row r="2545" s="201" customFormat="1" ht="12.75"/>
    <row r="2546" s="201" customFormat="1" ht="12.75"/>
    <row r="2547" s="201" customFormat="1" ht="12.75"/>
    <row r="2548" s="201" customFormat="1" ht="12.75"/>
    <row r="2549" s="201" customFormat="1" ht="12.75"/>
    <row r="2550" s="201" customFormat="1" ht="12.75"/>
    <row r="2551" s="201" customFormat="1" ht="12.75"/>
    <row r="2552" s="201" customFormat="1" ht="12.75"/>
    <row r="2553" s="201" customFormat="1" ht="12.75"/>
    <row r="2554" s="201" customFormat="1" ht="12.75"/>
    <row r="2555" s="201" customFormat="1" ht="12.75"/>
    <row r="2556" s="201" customFormat="1" ht="12.75"/>
    <row r="2557" s="201" customFormat="1" ht="12.75"/>
    <row r="2558" s="201" customFormat="1" ht="12.75"/>
    <row r="2559" s="201" customFormat="1" ht="12.75"/>
    <row r="2560" s="201" customFormat="1" ht="12.75"/>
    <row r="2561" s="201" customFormat="1" ht="12.75"/>
    <row r="2562" s="201" customFormat="1" ht="12.75"/>
    <row r="2563" s="201" customFormat="1" ht="12.75"/>
    <row r="2564" s="201" customFormat="1" ht="12.75"/>
    <row r="2565" s="201" customFormat="1" ht="12.75"/>
    <row r="2566" s="201" customFormat="1" ht="12.75"/>
    <row r="2567" s="201" customFormat="1" ht="12.75"/>
    <row r="2568" s="201" customFormat="1" ht="12.75"/>
    <row r="2569" s="201" customFormat="1" ht="12.75"/>
    <row r="2570" s="201" customFormat="1" ht="12.75"/>
    <row r="2571" s="201" customFormat="1" ht="12.75"/>
    <row r="2572" s="201" customFormat="1" ht="12.75"/>
    <row r="2573" s="201" customFormat="1" ht="12.75"/>
    <row r="2574" s="201" customFormat="1" ht="12.75"/>
    <row r="2575" s="201" customFormat="1" ht="12.75"/>
    <row r="2576" s="201" customFormat="1" ht="12.75"/>
    <row r="2577" s="201" customFormat="1" ht="12.75"/>
    <row r="2578" s="201" customFormat="1" ht="12.75"/>
    <row r="2579" s="201" customFormat="1" ht="12.75"/>
    <row r="2580" s="201" customFormat="1" ht="12.75"/>
    <row r="2581" s="201" customFormat="1" ht="12.75"/>
    <row r="2582" s="201" customFormat="1" ht="12.75"/>
    <row r="2583" s="201" customFormat="1" ht="12.75"/>
    <row r="2584" s="201" customFormat="1" ht="12.75"/>
    <row r="2585" s="201" customFormat="1" ht="12.75"/>
    <row r="2586" s="201" customFormat="1" ht="12.75"/>
    <row r="2587" s="201" customFormat="1" ht="12.75"/>
    <row r="2588" s="201" customFormat="1" ht="12.75"/>
    <row r="2589" s="201" customFormat="1" ht="12.75"/>
    <row r="2590" s="201" customFormat="1" ht="12.75"/>
    <row r="2591" s="201" customFormat="1" ht="12.75"/>
    <row r="2592" s="201" customFormat="1" ht="12.75"/>
    <row r="2593" s="201" customFormat="1" ht="12.75"/>
    <row r="2594" s="201" customFormat="1" ht="12.75"/>
    <row r="2595" s="201" customFormat="1" ht="12.75"/>
    <row r="2596" s="201" customFormat="1" ht="12.75"/>
    <row r="2597" s="201" customFormat="1" ht="12.75"/>
    <row r="2598" s="201" customFormat="1" ht="12.75"/>
    <row r="2599" s="201" customFormat="1" ht="12.75"/>
    <row r="2600" s="201" customFormat="1" ht="12.75"/>
    <row r="2601" s="201" customFormat="1" ht="12.75"/>
    <row r="2602" s="201" customFormat="1" ht="12.75"/>
    <row r="2603" s="201" customFormat="1" ht="12.75"/>
    <row r="2604" s="201" customFormat="1" ht="12.75"/>
    <row r="2605" s="201" customFormat="1" ht="12.75"/>
    <row r="2606" s="201" customFormat="1" ht="12.75"/>
    <row r="2607" s="201" customFormat="1" ht="12.75"/>
    <row r="2608" s="201" customFormat="1" ht="12.75"/>
    <row r="2609" s="201" customFormat="1" ht="12.75"/>
    <row r="2610" s="201" customFormat="1" ht="12.75"/>
    <row r="2611" s="201" customFormat="1" ht="12.75"/>
    <row r="2612" s="201" customFormat="1" ht="12.75"/>
    <row r="2613" s="201" customFormat="1" ht="12.75"/>
    <row r="2614" s="201" customFormat="1" ht="12.75"/>
    <row r="2615" s="201" customFormat="1" ht="12.75"/>
    <row r="2616" s="201" customFormat="1" ht="12.75"/>
    <row r="2617" s="201" customFormat="1" ht="12.75"/>
    <row r="2618" s="201" customFormat="1" ht="12.75"/>
    <row r="2619" s="201" customFormat="1" ht="12.75"/>
    <row r="2620" s="201" customFormat="1" ht="12.75"/>
    <row r="2621" s="201" customFormat="1" ht="12.75"/>
    <row r="2622" s="201" customFormat="1" ht="12.75"/>
    <row r="2623" s="201" customFormat="1" ht="12.75"/>
    <row r="2624" s="201" customFormat="1" ht="12.75"/>
    <row r="2625" s="201" customFormat="1" ht="12.75"/>
    <row r="2626" s="201" customFormat="1" ht="12.75"/>
    <row r="2627" s="201" customFormat="1" ht="12.75"/>
    <row r="2628" s="201" customFormat="1" ht="12.75"/>
    <row r="2629" s="201" customFormat="1" ht="12.75"/>
    <row r="2630" s="201" customFormat="1" ht="12.75"/>
    <row r="2631" s="201" customFormat="1" ht="12.75"/>
    <row r="2632" s="201" customFormat="1" ht="12.75"/>
    <row r="2633" s="201" customFormat="1" ht="12.75"/>
    <row r="2634" s="201" customFormat="1" ht="12.75"/>
    <row r="2635" s="201" customFormat="1" ht="12.75"/>
    <row r="2636" s="201" customFormat="1" ht="12.75"/>
    <row r="2637" s="201" customFormat="1" ht="12.75"/>
    <row r="2638" s="201" customFormat="1" ht="12.75"/>
    <row r="2639" s="201" customFormat="1" ht="12.75"/>
    <row r="2640" s="201" customFormat="1" ht="12.75"/>
    <row r="2641" s="201" customFormat="1" ht="12.75"/>
    <row r="2642" s="201" customFormat="1" ht="12.75"/>
    <row r="2643" s="201" customFormat="1" ht="12.75"/>
    <row r="2644" s="201" customFormat="1" ht="12.75"/>
    <row r="2645" s="201" customFormat="1" ht="12.75"/>
    <row r="2646" s="201" customFormat="1" ht="12.75"/>
    <row r="2647" s="201" customFormat="1" ht="12.75"/>
    <row r="2648" s="201" customFormat="1" ht="12.75"/>
    <row r="2649" s="201" customFormat="1" ht="12.75"/>
    <row r="2650" s="201" customFormat="1" ht="12.75"/>
    <row r="2651" s="201" customFormat="1" ht="12.75"/>
    <row r="2652" s="201" customFormat="1" ht="12.75"/>
    <row r="2653" s="201" customFormat="1" ht="12.75"/>
    <row r="2654" s="201" customFormat="1" ht="12.75"/>
    <row r="2655" s="201" customFormat="1" ht="12.75"/>
    <row r="2656" s="201" customFormat="1" ht="12.75"/>
    <row r="2657" s="201" customFormat="1" ht="12.75"/>
    <row r="2658" s="201" customFormat="1" ht="12.75"/>
    <row r="2659" s="201" customFormat="1" ht="12.75"/>
    <row r="2660" s="201" customFormat="1" ht="12.75"/>
    <row r="2661" s="201" customFormat="1" ht="12.75"/>
    <row r="2662" s="201" customFormat="1" ht="12.75"/>
    <row r="2663" s="201" customFormat="1" ht="12.75"/>
    <row r="2664" s="201" customFormat="1" ht="12.75"/>
    <row r="2665" s="201" customFormat="1" ht="12.75"/>
    <row r="2666" s="201" customFormat="1" ht="12.75"/>
    <row r="2667" s="201" customFormat="1" ht="12.75"/>
    <row r="2668" s="201" customFormat="1" ht="12.75"/>
    <row r="2669" s="201" customFormat="1" ht="12.75"/>
    <row r="2670" s="201" customFormat="1" ht="12.75"/>
    <row r="2671" s="201" customFormat="1" ht="12.75"/>
    <row r="2672" s="201" customFormat="1" ht="12.75"/>
    <row r="2673" s="201" customFormat="1" ht="12.75"/>
    <row r="2674" s="201" customFormat="1" ht="12.75"/>
    <row r="2675" s="201" customFormat="1" ht="12.75"/>
    <row r="2676" s="201" customFormat="1" ht="12.75"/>
    <row r="2677" s="201" customFormat="1" ht="12.75"/>
    <row r="2678" s="201" customFormat="1" ht="12.75"/>
    <row r="2679" s="201" customFormat="1" ht="12.75"/>
    <row r="2680" s="201" customFormat="1" ht="12.75"/>
    <row r="2681" s="201" customFormat="1" ht="12.75"/>
    <row r="2682" s="201" customFormat="1" ht="12.75"/>
    <row r="2683" s="201" customFormat="1" ht="12.75"/>
    <row r="2684" s="201" customFormat="1" ht="12.75"/>
    <row r="2685" s="201" customFormat="1" ht="12.75"/>
    <row r="2686" s="201" customFormat="1" ht="12.75"/>
    <row r="2687" s="201" customFormat="1" ht="12.75"/>
    <row r="2688" s="201" customFormat="1" ht="12.75"/>
    <row r="2689" s="201" customFormat="1" ht="12.75"/>
    <row r="2690" s="201" customFormat="1" ht="12.75"/>
    <row r="2691" s="201" customFormat="1" ht="12.75"/>
    <row r="2692" s="201" customFormat="1" ht="12.75"/>
    <row r="2693" s="201" customFormat="1" ht="12.75"/>
    <row r="2694" s="201" customFormat="1" ht="12.75"/>
    <row r="2695" s="201" customFormat="1" ht="12.75"/>
    <row r="2696" s="201" customFormat="1" ht="12.75"/>
    <row r="2697" s="201" customFormat="1" ht="12.75"/>
    <row r="2698" s="201" customFormat="1" ht="12.75"/>
    <row r="2699" s="201" customFormat="1" ht="12.75"/>
    <row r="2700" s="201" customFormat="1" ht="12.75"/>
    <row r="2701" s="201" customFormat="1" ht="12.75"/>
    <row r="2702" s="201" customFormat="1" ht="12.75"/>
    <row r="2703" s="201" customFormat="1" ht="12.75"/>
    <row r="2704" s="201" customFormat="1" ht="12.75"/>
    <row r="2705" s="201" customFormat="1" ht="12.75"/>
    <row r="2706" s="201" customFormat="1" ht="12.75"/>
    <row r="2707" s="201" customFormat="1" ht="12.75"/>
    <row r="2708" s="201" customFormat="1" ht="12.75"/>
    <row r="2709" s="201" customFormat="1" ht="12.75"/>
    <row r="2710" s="201" customFormat="1" ht="12.75"/>
    <row r="2711" s="201" customFormat="1" ht="12.75"/>
    <row r="2712" s="201" customFormat="1" ht="12.75"/>
    <row r="2713" s="201" customFormat="1" ht="12.75"/>
    <row r="2714" s="201" customFormat="1" ht="12.75"/>
    <row r="2715" s="201" customFormat="1" ht="12.75"/>
    <row r="2716" s="201" customFormat="1" ht="12.75"/>
    <row r="2717" s="201" customFormat="1" ht="12.75"/>
    <row r="2718" s="201" customFormat="1" ht="12.75"/>
    <row r="2719" s="201" customFormat="1" ht="12.75"/>
    <row r="2720" s="201" customFormat="1" ht="12.75"/>
    <row r="2721" s="201" customFormat="1" ht="12.75"/>
    <row r="2722" s="201" customFormat="1" ht="12.75"/>
    <row r="2723" s="201" customFormat="1" ht="12.75"/>
    <row r="2724" s="201" customFormat="1" ht="12.75"/>
    <row r="2725" s="201" customFormat="1" ht="12.75"/>
    <row r="2726" s="201" customFormat="1" ht="12.75"/>
    <row r="2727" s="201" customFormat="1" ht="12.75"/>
    <row r="2728" s="201" customFormat="1" ht="12.75"/>
    <row r="2729" s="201" customFormat="1" ht="12.75"/>
    <row r="2730" s="201" customFormat="1" ht="12.75"/>
    <row r="2731" s="201" customFormat="1" ht="12.75"/>
    <row r="2732" s="201" customFormat="1" ht="12.75"/>
    <row r="2733" s="201" customFormat="1" ht="12.75"/>
    <row r="2734" s="201" customFormat="1" ht="12.75"/>
    <row r="2735" s="201" customFormat="1" ht="12.75"/>
    <row r="2736" s="201" customFormat="1" ht="12.75"/>
    <row r="2737" s="201" customFormat="1" ht="12.75"/>
    <row r="2738" s="201" customFormat="1" ht="12.75"/>
    <row r="2739" s="201" customFormat="1" ht="12.75"/>
    <row r="2740" s="201" customFormat="1" ht="12.75"/>
    <row r="2741" s="201" customFormat="1" ht="12.75"/>
    <row r="2742" s="201" customFormat="1" ht="12.75"/>
    <row r="2743" s="201" customFormat="1" ht="12.75"/>
    <row r="2744" s="201" customFormat="1" ht="12.75"/>
    <row r="2745" s="201" customFormat="1" ht="12.75"/>
    <row r="2746" s="201" customFormat="1" ht="12.75"/>
    <row r="2747" s="201" customFormat="1" ht="12.75"/>
    <row r="2748" s="201" customFormat="1" ht="12.75"/>
    <row r="2749" s="201" customFormat="1" ht="12.75"/>
    <row r="2750" s="201" customFormat="1" ht="12.75"/>
    <row r="2751" s="201" customFormat="1" ht="12.75"/>
    <row r="2752" s="201" customFormat="1" ht="12.75"/>
    <row r="2753" s="201" customFormat="1" ht="12.75"/>
    <row r="2754" s="201" customFormat="1" ht="12.75"/>
    <row r="2755" s="201" customFormat="1" ht="12.75"/>
    <row r="2756" s="201" customFormat="1" ht="12.75"/>
    <row r="2757" s="201" customFormat="1" ht="12.75"/>
    <row r="2758" s="201" customFormat="1" ht="12.75"/>
    <row r="2759" s="201" customFormat="1" ht="12.75"/>
    <row r="2760" s="201" customFormat="1" ht="12.75"/>
    <row r="2761" s="201" customFormat="1" ht="12.75"/>
    <row r="2762" s="201" customFormat="1" ht="12.75"/>
    <row r="2763" s="201" customFormat="1" ht="12.75"/>
    <row r="2764" s="201" customFormat="1" ht="12.75"/>
    <row r="2765" s="201" customFormat="1" ht="12.75"/>
    <row r="2766" s="201" customFormat="1" ht="12.75"/>
    <row r="2767" s="201" customFormat="1" ht="12.75"/>
    <row r="2768" s="201" customFormat="1" ht="12.75"/>
    <row r="2769" s="201" customFormat="1" ht="12.75"/>
    <row r="2770" s="201" customFormat="1" ht="12.75"/>
    <row r="2771" s="201" customFormat="1" ht="12.75"/>
    <row r="2772" s="201" customFormat="1" ht="12.75"/>
    <row r="2773" s="201" customFormat="1" ht="12.75"/>
    <row r="2774" s="201" customFormat="1" ht="12.75"/>
    <row r="2775" s="201" customFormat="1" ht="12.75"/>
    <row r="2776" s="201" customFormat="1" ht="12.75"/>
    <row r="2777" s="201" customFormat="1" ht="12.75"/>
    <row r="2778" s="201" customFormat="1" ht="12.75"/>
    <row r="2779" s="201" customFormat="1" ht="12.75"/>
    <row r="2780" s="201" customFormat="1" ht="12.75"/>
    <row r="2781" s="201" customFormat="1" ht="12.75"/>
    <row r="2782" s="201" customFormat="1" ht="12.75"/>
    <row r="2783" s="201" customFormat="1" ht="12.75"/>
    <row r="2784" s="201" customFormat="1" ht="12.75"/>
    <row r="2785" s="201" customFormat="1" ht="12.75"/>
    <row r="2786" s="201" customFormat="1" ht="12.75"/>
    <row r="2787" s="201" customFormat="1" ht="12.75"/>
    <row r="2788" s="201" customFormat="1" ht="12.75"/>
    <row r="2789" s="201" customFormat="1" ht="12.75"/>
    <row r="2790" s="201" customFormat="1" ht="12.75"/>
    <row r="2791" s="201" customFormat="1" ht="12.75"/>
    <row r="2792" s="201" customFormat="1" ht="12.75"/>
    <row r="2793" s="201" customFormat="1" ht="12.75"/>
    <row r="2794" s="201" customFormat="1" ht="12.75"/>
    <row r="2795" s="201" customFormat="1" ht="12.75"/>
    <row r="2796" s="201" customFormat="1" ht="12.75"/>
    <row r="2797" s="201" customFormat="1" ht="12.75"/>
    <row r="2798" s="201" customFormat="1" ht="12.75"/>
    <row r="2799" s="201" customFormat="1" ht="12.75"/>
    <row r="2800" s="201" customFormat="1" ht="12.75"/>
    <row r="2801" s="201" customFormat="1" ht="12.75"/>
    <row r="2802" s="201" customFormat="1" ht="12.75"/>
    <row r="2803" s="201" customFormat="1" ht="12.75"/>
    <row r="2804" s="201" customFormat="1" ht="12.75"/>
    <row r="2805" s="201" customFormat="1" ht="12.75"/>
    <row r="2806" s="201" customFormat="1" ht="12.75"/>
    <row r="2807" s="201" customFormat="1" ht="12.75"/>
    <row r="2808" s="201" customFormat="1" ht="12.75"/>
    <row r="2809" s="201" customFormat="1" ht="12.75"/>
    <row r="2810" s="201" customFormat="1" ht="12.75"/>
    <row r="2811" s="201" customFormat="1" ht="12.75"/>
    <row r="2812" s="201" customFormat="1" ht="12.75"/>
    <row r="2813" s="201" customFormat="1" ht="12.75"/>
    <row r="2814" s="201" customFormat="1" ht="12.75"/>
    <row r="2815" s="201" customFormat="1" ht="12.75"/>
    <row r="2816" s="201" customFormat="1" ht="12.75"/>
    <row r="2817" s="201" customFormat="1" ht="12.75"/>
    <row r="2818" s="201" customFormat="1" ht="12.75"/>
    <row r="2819" s="201" customFormat="1" ht="12.75"/>
    <row r="2820" s="201" customFormat="1" ht="12.75"/>
    <row r="2821" s="201" customFormat="1" ht="12.75"/>
    <row r="2822" s="201" customFormat="1" ht="12.75"/>
    <row r="2823" s="201" customFormat="1" ht="12.75"/>
    <row r="2824" s="201" customFormat="1" ht="12.75"/>
    <row r="2825" s="201" customFormat="1" ht="12.75"/>
    <row r="2826" s="201" customFormat="1" ht="12.75"/>
    <row r="2827" s="201" customFormat="1" ht="12.75"/>
    <row r="2828" s="201" customFormat="1" ht="12.75"/>
    <row r="2829" s="201" customFormat="1" ht="12.75"/>
    <row r="2830" s="201" customFormat="1" ht="12.75"/>
    <row r="2831" s="201" customFormat="1" ht="12.75"/>
    <row r="2832" s="201" customFormat="1" ht="12.75"/>
    <row r="2833" s="201" customFormat="1" ht="12.75"/>
    <row r="2834" s="201" customFormat="1" ht="12.75"/>
    <row r="2835" s="201" customFormat="1" ht="12.75"/>
    <row r="2836" s="201" customFormat="1" ht="12.75"/>
    <row r="2837" s="201" customFormat="1" ht="12.75"/>
    <row r="2838" s="201" customFormat="1" ht="12.75"/>
    <row r="2839" s="201" customFormat="1" ht="12.75"/>
    <row r="2840" s="201" customFormat="1" ht="12.75"/>
    <row r="2841" s="201" customFormat="1" ht="12.75"/>
    <row r="2842" s="201" customFormat="1" ht="12.75"/>
    <row r="2843" s="201" customFormat="1" ht="12.75"/>
    <row r="2844" s="201" customFormat="1" ht="12.75"/>
    <row r="2845" s="201" customFormat="1" ht="12.75"/>
    <row r="2846" s="201" customFormat="1" ht="12.75"/>
    <row r="2847" s="201" customFormat="1" ht="12.75"/>
    <row r="2848" s="201" customFormat="1" ht="12.75"/>
    <row r="2849" s="201" customFormat="1" ht="12.75"/>
    <row r="2850" s="201" customFormat="1" ht="12.75"/>
    <row r="2851" s="201" customFormat="1" ht="12.75"/>
    <row r="2852" s="201" customFormat="1" ht="12.75"/>
    <row r="2853" s="201" customFormat="1" ht="12.75"/>
    <row r="2854" s="201" customFormat="1" ht="12.75"/>
    <row r="2855" s="201" customFormat="1" ht="12.75"/>
    <row r="2856" s="201" customFormat="1" ht="12.75"/>
    <row r="2857" s="201" customFormat="1" ht="12.75"/>
    <row r="2858" s="201" customFormat="1" ht="12.75"/>
    <row r="2859" s="201" customFormat="1" ht="12.75"/>
    <row r="2860" s="201" customFormat="1" ht="12.75"/>
    <row r="2861" s="201" customFormat="1" ht="12.75"/>
    <row r="2862" s="201" customFormat="1" ht="12.75"/>
    <row r="2863" s="201" customFormat="1" ht="12.75"/>
    <row r="2864" s="201" customFormat="1" ht="12.75"/>
    <row r="2865" s="201" customFormat="1" ht="12.75"/>
    <row r="2866" s="201" customFormat="1" ht="12.75"/>
    <row r="2867" s="201" customFormat="1" ht="12.75"/>
    <row r="2868" s="201" customFormat="1" ht="12.75"/>
    <row r="2869" s="201" customFormat="1" ht="12.75"/>
    <row r="2870" s="201" customFormat="1" ht="12.75"/>
    <row r="2871" s="201" customFormat="1" ht="12.75"/>
    <row r="2872" s="201" customFormat="1" ht="12.75"/>
    <row r="2873" s="201" customFormat="1" ht="12.75"/>
    <row r="2874" s="201" customFormat="1" ht="12.75"/>
    <row r="2875" s="201" customFormat="1" ht="12.75"/>
    <row r="2876" s="201" customFormat="1" ht="12.75"/>
    <row r="2877" s="201" customFormat="1" ht="12.75"/>
    <row r="2878" s="201" customFormat="1" ht="12.75"/>
    <row r="2879" s="201" customFormat="1" ht="12.75"/>
    <row r="2880" s="201" customFormat="1" ht="12.75"/>
    <row r="2881" s="201" customFormat="1" ht="12.75"/>
    <row r="2882" s="201" customFormat="1" ht="12.75"/>
    <row r="2883" s="201" customFormat="1" ht="12.75"/>
    <row r="2884" s="201" customFormat="1" ht="12.75"/>
    <row r="2885" s="201" customFormat="1" ht="12.75"/>
    <row r="2886" s="201" customFormat="1" ht="12.75"/>
    <row r="2887" s="201" customFormat="1" ht="12.75"/>
    <row r="2888" s="201" customFormat="1" ht="12.75"/>
    <row r="2889" s="201" customFormat="1" ht="12.75"/>
    <row r="2890" s="201" customFormat="1" ht="12.75"/>
    <row r="2891" s="201" customFormat="1" ht="12.75"/>
    <row r="2892" s="201" customFormat="1" ht="12.75"/>
    <row r="2893" s="201" customFormat="1" ht="12.75"/>
    <row r="2894" s="201" customFormat="1" ht="12.75"/>
    <row r="2895" s="201" customFormat="1" ht="12.75"/>
    <row r="2896" s="201" customFormat="1" ht="12.75"/>
    <row r="2897" s="201" customFormat="1" ht="12.75"/>
    <row r="2898" s="201" customFormat="1" ht="12.75"/>
    <row r="2899" s="201" customFormat="1" ht="12.75"/>
    <row r="2900" s="201" customFormat="1" ht="12.75"/>
    <row r="2901" s="201" customFormat="1" ht="12.75"/>
    <row r="2902" s="201" customFormat="1" ht="12.75"/>
    <row r="2903" s="201" customFormat="1" ht="12.75"/>
    <row r="2904" s="201" customFormat="1" ht="12.75"/>
    <row r="2905" s="201" customFormat="1" ht="12.75"/>
    <row r="2906" s="201" customFormat="1" ht="12.75"/>
    <row r="2907" s="201" customFormat="1" ht="12.75"/>
    <row r="2908" s="201" customFormat="1" ht="12.75"/>
    <row r="2909" s="201" customFormat="1" ht="12.75"/>
    <row r="2910" s="201" customFormat="1" ht="12.75"/>
    <row r="2911" s="201" customFormat="1" ht="12.75"/>
    <row r="2912" s="201" customFormat="1" ht="12.75"/>
    <row r="2913" s="201" customFormat="1" ht="12.75"/>
    <row r="2914" s="201" customFormat="1" ht="12.75"/>
    <row r="2915" s="201" customFormat="1" ht="12.75"/>
    <row r="2916" s="201" customFormat="1" ht="12.75"/>
    <row r="2917" s="201" customFormat="1" ht="12.75"/>
    <row r="2918" s="201" customFormat="1" ht="12.75"/>
    <row r="2919" s="201" customFormat="1" ht="12.75"/>
    <row r="2920" s="201" customFormat="1" ht="12.75"/>
    <row r="2921" s="201" customFormat="1" ht="12.75"/>
    <row r="2922" s="201" customFormat="1" ht="12.75"/>
    <row r="2923" s="201" customFormat="1" ht="12.75"/>
    <row r="2924" s="201" customFormat="1" ht="12.75"/>
    <row r="2925" s="201" customFormat="1" ht="12.75"/>
    <row r="2926" s="201" customFormat="1" ht="12.75"/>
    <row r="2927" s="201" customFormat="1" ht="12.75"/>
    <row r="2928" s="201" customFormat="1" ht="12.75"/>
    <row r="2929" s="201" customFormat="1" ht="12.75"/>
    <row r="2930" s="201" customFormat="1" ht="12.75"/>
    <row r="2931" s="201" customFormat="1" ht="12.75"/>
    <row r="2932" s="201" customFormat="1" ht="12.75"/>
    <row r="2933" s="201" customFormat="1" ht="12.75"/>
    <row r="2934" s="201" customFormat="1" ht="12.75"/>
    <row r="2935" s="201" customFormat="1" ht="12.75"/>
    <row r="2936" s="201" customFormat="1" ht="12.75"/>
    <row r="2937" s="201" customFormat="1" ht="12.75"/>
    <row r="2938" s="201" customFormat="1" ht="12.75"/>
    <row r="2939" s="201" customFormat="1" ht="12.75"/>
    <row r="2940" s="201" customFormat="1" ht="12.75"/>
    <row r="2941" s="201" customFormat="1" ht="12.75"/>
    <row r="2942" s="201" customFormat="1" ht="12.75"/>
    <row r="2943" s="201" customFormat="1" ht="12.75"/>
    <row r="2944" s="201" customFormat="1" ht="12.75"/>
    <row r="2945" s="201" customFormat="1" ht="12.75"/>
    <row r="2946" s="201" customFormat="1" ht="12.75"/>
    <row r="2947" s="201" customFormat="1" ht="12.75"/>
    <row r="2948" s="201" customFormat="1" ht="12.75"/>
    <row r="2949" s="201" customFormat="1" ht="12.75"/>
    <row r="2950" s="201" customFormat="1" ht="12.75"/>
    <row r="2951" s="201" customFormat="1" ht="12.75"/>
    <row r="2952" s="201" customFormat="1" ht="12.75"/>
    <row r="2953" s="201" customFormat="1" ht="12.75"/>
    <row r="2954" s="201" customFormat="1" ht="12.75"/>
    <row r="2955" s="201" customFormat="1" ht="12.75"/>
    <row r="2956" s="201" customFormat="1" ht="12.75"/>
    <row r="2957" s="201" customFormat="1" ht="12.75"/>
    <row r="2958" s="201" customFormat="1" ht="12.75"/>
    <row r="2959" s="201" customFormat="1" ht="12.75"/>
    <row r="2960" s="201" customFormat="1" ht="12.75"/>
    <row r="2961" s="201" customFormat="1" ht="12.75"/>
    <row r="2962" s="201" customFormat="1" ht="12.75"/>
    <row r="2963" s="201" customFormat="1" ht="12.75"/>
    <row r="2964" s="201" customFormat="1" ht="12.75"/>
    <row r="2965" s="201" customFormat="1" ht="12.75"/>
    <row r="2966" s="201" customFormat="1" ht="12.75"/>
    <row r="2967" s="201" customFormat="1" ht="12.75"/>
    <row r="2968" s="201" customFormat="1" ht="12.75"/>
    <row r="2969" s="201" customFormat="1" ht="12.75"/>
    <row r="2970" s="201" customFormat="1" ht="12.75"/>
    <row r="2971" s="201" customFormat="1" ht="12.75"/>
    <row r="2972" s="201" customFormat="1" ht="12.75"/>
    <row r="2973" s="201" customFormat="1" ht="12.75"/>
    <row r="2974" s="201" customFormat="1" ht="12.75"/>
    <row r="2975" s="201" customFormat="1" ht="12.75"/>
    <row r="2976" s="201" customFormat="1" ht="12.75"/>
    <row r="2977" s="201" customFormat="1" ht="12.75"/>
    <row r="2978" s="201" customFormat="1" ht="12.75"/>
    <row r="2979" s="201" customFormat="1" ht="12.75"/>
    <row r="2980" s="201" customFormat="1" ht="12.75"/>
    <row r="2981" s="201" customFormat="1" ht="12.75"/>
    <row r="2982" s="201" customFormat="1" ht="12.75"/>
    <row r="2983" s="201" customFormat="1" ht="12.75"/>
    <row r="2984" s="201" customFormat="1" ht="12.75"/>
    <row r="2985" s="201" customFormat="1" ht="12.75"/>
    <row r="2986" s="201" customFormat="1" ht="12.75"/>
    <row r="2987" s="201" customFormat="1" ht="12.75"/>
    <row r="2988" s="201" customFormat="1" ht="12.75"/>
    <row r="2989" s="201" customFormat="1" ht="12.75"/>
    <row r="2990" s="201" customFormat="1" ht="12.75"/>
    <row r="2991" s="201" customFormat="1" ht="12.75"/>
    <row r="2992" s="201" customFormat="1" ht="12.75"/>
    <row r="2993" s="201" customFormat="1" ht="12.75"/>
    <row r="2994" s="201" customFormat="1" ht="12.75"/>
    <row r="2995" s="201" customFormat="1" ht="12.75"/>
    <row r="2996" s="201" customFormat="1" ht="12.75"/>
    <row r="2997" s="201" customFormat="1" ht="12.75"/>
    <row r="2998" s="201" customFormat="1" ht="12.75"/>
    <row r="2999" s="201" customFormat="1" ht="12.75"/>
    <row r="3000" s="201" customFormat="1" ht="12.75"/>
    <row r="3001" s="201" customFormat="1" ht="12.75"/>
    <row r="3002" s="201" customFormat="1" ht="12.75"/>
    <row r="3003" s="201" customFormat="1" ht="12.75"/>
    <row r="3004" s="201" customFormat="1" ht="12.75"/>
    <row r="3005" s="201" customFormat="1" ht="12.75"/>
    <row r="3006" s="201" customFormat="1" ht="12.75"/>
    <row r="3007" s="201" customFormat="1" ht="12.75"/>
    <row r="3008" s="201" customFormat="1" ht="12.75"/>
    <row r="3009" s="201" customFormat="1" ht="12.75"/>
    <row r="3010" s="201" customFormat="1" ht="12.75"/>
    <row r="3011" s="201" customFormat="1" ht="12.75"/>
    <row r="3012" s="201" customFormat="1" ht="12.75"/>
    <row r="3013" s="201" customFormat="1" ht="12.75"/>
    <row r="3014" s="201" customFormat="1" ht="12.75"/>
    <row r="3015" s="201" customFormat="1" ht="12.75"/>
    <row r="3016" s="201" customFormat="1" ht="12.75"/>
    <row r="3017" s="201" customFormat="1" ht="12.75"/>
    <row r="3018" s="201" customFormat="1" ht="12.75"/>
    <row r="3019" s="201" customFormat="1" ht="12.75"/>
    <row r="3020" s="201" customFormat="1" ht="12.75"/>
    <row r="3021" s="201" customFormat="1" ht="12.75"/>
    <row r="3022" s="201" customFormat="1" ht="12.75"/>
    <row r="3023" s="201" customFormat="1" ht="12.75"/>
    <row r="3024" s="201" customFormat="1" ht="12.75"/>
    <row r="3025" s="201" customFormat="1" ht="12.75"/>
    <row r="3026" s="201" customFormat="1" ht="12.75"/>
    <row r="3027" s="201" customFormat="1" ht="12.75"/>
    <row r="3028" s="201" customFormat="1" ht="12.75"/>
    <row r="3029" s="201" customFormat="1" ht="12.75"/>
    <row r="3030" s="201" customFormat="1" ht="12.75"/>
    <row r="3031" s="201" customFormat="1" ht="12.75"/>
    <row r="3032" s="201" customFormat="1" ht="12.75"/>
    <row r="3033" s="201" customFormat="1" ht="12.75"/>
    <row r="3034" s="201" customFormat="1" ht="12.75"/>
    <row r="3035" s="201" customFormat="1" ht="12.75"/>
    <row r="3036" s="201" customFormat="1" ht="12.75"/>
    <row r="3037" s="201" customFormat="1" ht="12.75"/>
    <row r="3038" s="201" customFormat="1" ht="12.75"/>
    <row r="3039" s="201" customFormat="1" ht="12.75"/>
    <row r="3040" s="201" customFormat="1" ht="12.75"/>
    <row r="3041" s="201" customFormat="1" ht="12.75"/>
    <row r="3042" s="201" customFormat="1" ht="12.75"/>
    <row r="3043" s="201" customFormat="1" ht="12.75"/>
    <row r="3044" s="201" customFormat="1" ht="12.75"/>
    <row r="3045" s="201" customFormat="1" ht="12.75"/>
    <row r="3046" s="201" customFormat="1" ht="12.75"/>
    <row r="3047" s="201" customFormat="1" ht="12.75"/>
    <row r="3048" s="201" customFormat="1" ht="12.75"/>
    <row r="3049" s="201" customFormat="1" ht="12.75"/>
    <row r="3050" s="201" customFormat="1" ht="12.75"/>
    <row r="3051" s="201" customFormat="1" ht="12.75"/>
    <row r="3052" s="201" customFormat="1" ht="12.75"/>
    <row r="3053" s="201" customFormat="1" ht="12.75"/>
    <row r="3054" s="201" customFormat="1" ht="12.75"/>
    <row r="3055" s="201" customFormat="1" ht="12.75"/>
    <row r="3056" s="201" customFormat="1" ht="12.75"/>
    <row r="3057" s="201" customFormat="1" ht="12.75"/>
    <row r="3058" s="201" customFormat="1" ht="12.75"/>
    <row r="3059" s="201" customFormat="1" ht="12.75"/>
    <row r="3060" s="201" customFormat="1" ht="12.75"/>
    <row r="3061" s="201" customFormat="1" ht="12.75"/>
    <row r="3062" s="201" customFormat="1" ht="12.75"/>
    <row r="3063" s="201" customFormat="1" ht="12.75"/>
    <row r="3064" s="201" customFormat="1" ht="12.75"/>
    <row r="3065" s="201" customFormat="1" ht="12.75"/>
    <row r="3066" s="201" customFormat="1" ht="12.75"/>
    <row r="3067" s="201" customFormat="1" ht="12.75"/>
    <row r="3068" s="201" customFormat="1" ht="12.75"/>
    <row r="3069" s="201" customFormat="1" ht="12.75"/>
    <row r="3070" s="201" customFormat="1" ht="12.75"/>
    <row r="3071" s="201" customFormat="1" ht="12.75"/>
    <row r="3072" s="201" customFormat="1" ht="12.75"/>
    <row r="3073" s="201" customFormat="1" ht="12.75"/>
    <row r="3074" s="201" customFormat="1" ht="12.75"/>
    <row r="3075" s="201" customFormat="1" ht="12.75"/>
    <row r="3076" s="201" customFormat="1" ht="12.75"/>
    <row r="3077" s="201" customFormat="1" ht="12.75"/>
    <row r="3078" s="201" customFormat="1" ht="12.75"/>
    <row r="3079" s="201" customFormat="1" ht="12.75"/>
    <row r="3080" s="201" customFormat="1" ht="12.75"/>
    <row r="3081" s="201" customFormat="1" ht="12.75"/>
    <row r="3082" s="201" customFormat="1" ht="12.75"/>
    <row r="3083" s="201" customFormat="1" ht="12.75"/>
    <row r="3084" s="201" customFormat="1" ht="12.75"/>
    <row r="3085" s="201" customFormat="1" ht="12.75"/>
    <row r="3086" s="201" customFormat="1" ht="12.75"/>
    <row r="3087" s="201" customFormat="1" ht="12.75"/>
    <row r="3088" s="201" customFormat="1" ht="12.75"/>
    <row r="3089" s="201" customFormat="1" ht="12.75"/>
    <row r="3090" s="201" customFormat="1" ht="12.75"/>
    <row r="3091" s="201" customFormat="1" ht="12.75"/>
    <row r="3092" s="201" customFormat="1" ht="12.75"/>
    <row r="3093" s="201" customFormat="1" ht="12.75"/>
    <row r="3094" s="201" customFormat="1" ht="12.75"/>
    <row r="3095" s="201" customFormat="1" ht="12.75"/>
    <row r="3096" s="201" customFormat="1" ht="12.75"/>
    <row r="3097" s="201" customFormat="1" ht="12.75"/>
    <row r="3098" s="201" customFormat="1" ht="12.75"/>
    <row r="3099" s="201" customFormat="1" ht="12.75"/>
    <row r="3100" s="201" customFormat="1" ht="12.75"/>
    <row r="3101" s="201" customFormat="1" ht="12.75"/>
    <row r="3102" s="201" customFormat="1" ht="12.75"/>
    <row r="3103" s="201" customFormat="1" ht="12.75"/>
    <row r="3104" s="201" customFormat="1" ht="12.75"/>
    <row r="3105" s="201" customFormat="1" ht="12.75"/>
    <row r="3106" s="201" customFormat="1" ht="12.75"/>
    <row r="3107" s="201" customFormat="1" ht="12.75"/>
    <row r="3108" s="201" customFormat="1" ht="12.75"/>
    <row r="3109" s="201" customFormat="1" ht="12.75"/>
    <row r="3110" s="201" customFormat="1" ht="12.75"/>
    <row r="3111" s="201" customFormat="1" ht="12.75"/>
    <row r="3112" s="201" customFormat="1" ht="12.75"/>
    <row r="3113" s="201" customFormat="1" ht="12.75"/>
    <row r="3114" s="201" customFormat="1" ht="12.75"/>
    <row r="3115" s="201" customFormat="1" ht="12.75"/>
    <row r="3116" s="201" customFormat="1" ht="12.75"/>
    <row r="3117" s="201" customFormat="1" ht="12.75"/>
    <row r="3118" s="201" customFormat="1" ht="12.75"/>
    <row r="3119" s="201" customFormat="1" ht="12.75"/>
    <row r="3120" s="201" customFormat="1" ht="12.75"/>
    <row r="3121" s="201" customFormat="1" ht="12.75"/>
    <row r="3122" s="201" customFormat="1" ht="12.75"/>
    <row r="3123" s="201" customFormat="1" ht="12.75"/>
    <row r="3124" s="201" customFormat="1" ht="12.75"/>
    <row r="3125" s="201" customFormat="1" ht="12.75"/>
    <row r="3126" s="201" customFormat="1" ht="12.75"/>
    <row r="3127" s="201" customFormat="1" ht="12.75"/>
    <row r="3128" s="201" customFormat="1" ht="12.75"/>
    <row r="3129" s="201" customFormat="1" ht="12.75"/>
    <row r="3130" s="201" customFormat="1" ht="12.75"/>
    <row r="3131" s="201" customFormat="1" ht="12.75"/>
    <row r="3132" s="201" customFormat="1" ht="12.75"/>
    <row r="3133" s="201" customFormat="1" ht="12.75"/>
    <row r="3134" s="201" customFormat="1" ht="12.75"/>
    <row r="3135" s="201" customFormat="1" ht="12.75"/>
    <row r="3136" s="201" customFormat="1" ht="12.75"/>
    <row r="3137" s="201" customFormat="1" ht="12.75"/>
    <row r="3138" s="201" customFormat="1" ht="12.75"/>
    <row r="3139" s="201" customFormat="1" ht="12.75"/>
    <row r="3140" s="201" customFormat="1" ht="12.75"/>
    <row r="3141" s="201" customFormat="1" ht="12.75"/>
    <row r="3142" s="201" customFormat="1" ht="12.75"/>
    <row r="3143" s="201" customFormat="1" ht="12.75"/>
    <row r="3144" s="201" customFormat="1" ht="12.75"/>
    <row r="3145" s="201" customFormat="1" ht="12.75"/>
    <row r="3146" s="201" customFormat="1" ht="12.75"/>
    <row r="3147" s="201" customFormat="1" ht="12.75"/>
    <row r="3148" s="201" customFormat="1" ht="12.75"/>
    <row r="3149" s="201" customFormat="1" ht="12.75"/>
    <row r="3150" s="201" customFormat="1" ht="12.75"/>
    <row r="3151" s="201" customFormat="1" ht="12.75"/>
    <row r="3152" s="201" customFormat="1" ht="12.75"/>
    <row r="3153" s="201" customFormat="1" ht="12.75"/>
    <row r="3154" s="201" customFormat="1" ht="12.75"/>
    <row r="3155" s="201" customFormat="1" ht="12.75"/>
    <row r="3156" s="201" customFormat="1" ht="12.75"/>
    <row r="3157" s="201" customFormat="1" ht="12.75"/>
    <row r="3158" s="201" customFormat="1" ht="12.75"/>
    <row r="3159" s="201" customFormat="1" ht="12.75"/>
    <row r="3160" s="201" customFormat="1" ht="12.75"/>
    <row r="3161" s="201" customFormat="1" ht="12.75"/>
    <row r="3162" s="201" customFormat="1" ht="12.75"/>
    <row r="3163" s="201" customFormat="1" ht="12.75"/>
    <row r="3164" s="201" customFormat="1" ht="12.75"/>
    <row r="3165" s="201" customFormat="1" ht="12.75"/>
    <row r="3166" s="201" customFormat="1" ht="12.75"/>
    <row r="3167" s="201" customFormat="1" ht="12.75"/>
    <row r="3168" s="201" customFormat="1" ht="12.75"/>
    <row r="3169" s="201" customFormat="1" ht="12.75"/>
    <row r="3170" s="201" customFormat="1" ht="12.75"/>
    <row r="3171" s="201" customFormat="1" ht="12.75"/>
    <row r="3172" s="201" customFormat="1" ht="12.75"/>
    <row r="3173" s="201" customFormat="1" ht="12.75"/>
    <row r="3174" s="201" customFormat="1" ht="12.75"/>
    <row r="3175" s="201" customFormat="1" ht="12.75"/>
    <row r="3176" s="201" customFormat="1" ht="12.75"/>
    <row r="3177" s="201" customFormat="1" ht="12.75"/>
    <row r="3178" s="201" customFormat="1" ht="12.75"/>
    <row r="3179" s="201" customFormat="1" ht="12.75"/>
    <row r="3180" s="201" customFormat="1" ht="12.75"/>
    <row r="3181" s="201" customFormat="1" ht="12.75"/>
    <row r="3182" s="201" customFormat="1" ht="12.75"/>
    <row r="3183" s="201" customFormat="1" ht="12.75"/>
    <row r="3184" s="201" customFormat="1" ht="12.75"/>
    <row r="3185" s="201" customFormat="1" ht="12.75"/>
    <row r="3186" s="201" customFormat="1" ht="12.75"/>
    <row r="3187" s="201" customFormat="1" ht="12.75"/>
    <row r="3188" s="201" customFormat="1" ht="12.75"/>
    <row r="3189" s="201" customFormat="1" ht="12.75"/>
    <row r="3190" s="201" customFormat="1" ht="12.75"/>
    <row r="3191" s="201" customFormat="1" ht="12.75"/>
    <row r="3192" s="201" customFormat="1" ht="12.75"/>
    <row r="3193" s="201" customFormat="1" ht="12.75"/>
    <row r="3194" s="201" customFormat="1" ht="12.75"/>
    <row r="3195" s="201" customFormat="1" ht="12.75"/>
    <row r="3196" s="201" customFormat="1" ht="12.75"/>
    <row r="3197" s="201" customFormat="1" ht="12.75"/>
    <row r="3198" s="201" customFormat="1" ht="12.75"/>
    <row r="3199" s="201" customFormat="1" ht="12.75"/>
    <row r="3200" s="201" customFormat="1" ht="12.75"/>
    <row r="3201" s="201" customFormat="1" ht="12.75"/>
    <row r="3202" s="201" customFormat="1" ht="12.75"/>
    <row r="3203" s="201" customFormat="1" ht="12.75"/>
    <row r="3204" s="201" customFormat="1" ht="12.75"/>
    <row r="3205" s="201" customFormat="1" ht="12.75"/>
    <row r="3206" s="201" customFormat="1" ht="12.75"/>
    <row r="3207" s="201" customFormat="1" ht="12.75"/>
    <row r="3208" s="201" customFormat="1" ht="12.75"/>
    <row r="3209" s="201" customFormat="1" ht="12.75"/>
    <row r="3210" s="201" customFormat="1" ht="12.75"/>
    <row r="3211" s="201" customFormat="1" ht="12.75"/>
    <row r="3212" s="201" customFormat="1" ht="12.75"/>
    <row r="3213" s="201" customFormat="1" ht="12.75"/>
    <row r="3214" s="201" customFormat="1" ht="12.75"/>
    <row r="3215" s="201" customFormat="1" ht="12.75"/>
    <row r="3216" s="201" customFormat="1" ht="12.75"/>
    <row r="3217" s="201" customFormat="1" ht="12.75"/>
    <row r="3218" s="201" customFormat="1" ht="12.75"/>
    <row r="3219" s="201" customFormat="1" ht="12.75"/>
    <row r="3220" s="201" customFormat="1" ht="12.75"/>
    <row r="3221" s="201" customFormat="1" ht="12.75"/>
    <row r="3222" s="201" customFormat="1" ht="12.75"/>
    <row r="3223" s="201" customFormat="1" ht="12.75"/>
    <row r="3224" s="201" customFormat="1" ht="12.75"/>
    <row r="3225" s="201" customFormat="1" ht="12.75"/>
    <row r="3226" s="201" customFormat="1" ht="12.75"/>
    <row r="3227" s="201" customFormat="1" ht="12.75"/>
    <row r="3228" s="201" customFormat="1" ht="12.75"/>
    <row r="3229" s="201" customFormat="1" ht="12.75"/>
    <row r="3230" s="201" customFormat="1" ht="12.75"/>
    <row r="3231" s="201" customFormat="1" ht="12.75"/>
    <row r="3232" s="201" customFormat="1" ht="12.75"/>
    <row r="3233" s="201" customFormat="1" ht="12.75"/>
    <row r="3234" s="201" customFormat="1" ht="12.75"/>
    <row r="3235" s="201" customFormat="1" ht="12.75"/>
    <row r="3236" s="201" customFormat="1" ht="12.75"/>
    <row r="3237" s="201" customFormat="1" ht="12.75"/>
    <row r="3238" s="201" customFormat="1" ht="12.75"/>
    <row r="3239" s="201" customFormat="1" ht="12.75"/>
    <row r="3240" s="201" customFormat="1" ht="12.75"/>
    <row r="3241" s="201" customFormat="1" ht="12.75"/>
    <row r="3242" s="201" customFormat="1" ht="12.75"/>
    <row r="3243" s="201" customFormat="1" ht="12.75"/>
    <row r="3244" s="201" customFormat="1" ht="12.75"/>
    <row r="3245" s="201" customFormat="1" ht="12.75"/>
    <row r="3246" s="201" customFormat="1" ht="12.75"/>
    <row r="3247" s="201" customFormat="1" ht="12.75"/>
    <row r="3248" s="201" customFormat="1" ht="12.75"/>
    <row r="3249" s="201" customFormat="1" ht="12.75"/>
    <row r="3250" s="201" customFormat="1" ht="12.75"/>
    <row r="3251" s="201" customFormat="1" ht="12.75"/>
    <row r="3252" s="201" customFormat="1" ht="12.75"/>
    <row r="3253" s="201" customFormat="1" ht="12.75"/>
    <row r="3254" s="201" customFormat="1" ht="12.75"/>
    <row r="3255" s="201" customFormat="1" ht="12.75"/>
    <row r="3256" s="201" customFormat="1" ht="12.75"/>
    <row r="3257" s="201" customFormat="1" ht="12.75"/>
    <row r="3258" s="201" customFormat="1" ht="12.75"/>
    <row r="3259" s="201" customFormat="1" ht="12.75"/>
    <row r="3260" s="201" customFormat="1" ht="12.75"/>
    <row r="3261" s="201" customFormat="1" ht="12.75"/>
    <row r="3262" s="201" customFormat="1" ht="12.75"/>
    <row r="3263" s="201" customFormat="1" ht="12.75"/>
    <row r="3264" s="201" customFormat="1" ht="12.75"/>
    <row r="3265" s="201" customFormat="1" ht="12.75"/>
    <row r="3266" s="201" customFormat="1" ht="12.75"/>
    <row r="3267" s="201" customFormat="1" ht="12.75"/>
    <row r="3268" s="201" customFormat="1" ht="12.75"/>
    <row r="3269" s="201" customFormat="1" ht="12.75"/>
    <row r="3270" s="201" customFormat="1" ht="12.75"/>
    <row r="3271" s="201" customFormat="1" ht="12.75"/>
    <row r="3272" s="201" customFormat="1" ht="12.75"/>
    <row r="3273" s="201" customFormat="1" ht="12.75"/>
    <row r="3274" s="201" customFormat="1" ht="12.75"/>
    <row r="3275" s="201" customFormat="1" ht="12.75"/>
    <row r="3276" s="201" customFormat="1" ht="12.75"/>
    <row r="3277" s="201" customFormat="1" ht="12.75"/>
    <row r="3278" s="201" customFormat="1" ht="12.75"/>
    <row r="3279" s="201" customFormat="1" ht="12.75"/>
    <row r="3280" s="201" customFormat="1" ht="12.75"/>
    <row r="3281" s="201" customFormat="1" ht="12.75"/>
    <row r="3282" s="201" customFormat="1" ht="12.75"/>
    <row r="3283" s="201" customFormat="1" ht="12.75"/>
    <row r="3284" s="201" customFormat="1" ht="12.75"/>
    <row r="3285" s="201" customFormat="1" ht="12.75"/>
    <row r="3286" s="201" customFormat="1" ht="12.75"/>
    <row r="3287" s="201" customFormat="1" ht="12.75"/>
    <row r="3288" s="201" customFormat="1" ht="12.75"/>
    <row r="3289" s="201" customFormat="1" ht="12.75"/>
    <row r="3290" s="201" customFormat="1" ht="12.75"/>
    <row r="3291" s="201" customFormat="1" ht="12.75"/>
    <row r="3292" s="201" customFormat="1" ht="12.75"/>
    <row r="3293" s="201" customFormat="1" ht="12.75"/>
    <row r="3294" s="201" customFormat="1" ht="12.75"/>
    <row r="3295" s="201" customFormat="1" ht="12.75"/>
    <row r="3296" s="201" customFormat="1" ht="12.75"/>
    <row r="3297" s="201" customFormat="1" ht="12.75"/>
    <row r="3298" s="201" customFormat="1" ht="12.75"/>
    <row r="3299" s="201" customFormat="1" ht="12.75"/>
    <row r="3300" s="201" customFormat="1" ht="12.75"/>
    <row r="3301" s="201" customFormat="1" ht="12.75"/>
    <row r="3302" s="201" customFormat="1" ht="12.75"/>
    <row r="3303" s="201" customFormat="1" ht="12.75"/>
    <row r="3304" s="201" customFormat="1" ht="12.75"/>
    <row r="3305" s="201" customFormat="1" ht="12.75"/>
    <row r="3306" s="201" customFormat="1" ht="12.75"/>
    <row r="3307" s="201" customFormat="1" ht="12.75"/>
    <row r="3308" s="201" customFormat="1" ht="12.75"/>
    <row r="3309" s="201" customFormat="1" ht="12.75"/>
    <row r="3310" s="201" customFormat="1" ht="12.75"/>
    <row r="3311" s="201" customFormat="1" ht="12.75"/>
    <row r="3312" s="201" customFormat="1" ht="12.75"/>
    <row r="3313" s="201" customFormat="1" ht="12.75"/>
    <row r="3314" s="201" customFormat="1" ht="12.75"/>
    <row r="3315" s="201" customFormat="1" ht="12.75"/>
    <row r="3316" s="201" customFormat="1" ht="12.75"/>
    <row r="3317" s="201" customFormat="1" ht="12.75"/>
    <row r="3318" s="201" customFormat="1" ht="12.75"/>
    <row r="3319" s="201" customFormat="1" ht="12.75"/>
    <row r="3320" s="201" customFormat="1" ht="12.75"/>
    <row r="3321" s="201" customFormat="1" ht="12.75"/>
    <row r="3322" s="201" customFormat="1" ht="12.75"/>
    <row r="3323" s="201" customFormat="1" ht="12.75"/>
    <row r="3324" s="201" customFormat="1" ht="12.75"/>
    <row r="3325" s="201" customFormat="1" ht="12.75"/>
    <row r="3326" s="201" customFormat="1" ht="12.75"/>
    <row r="3327" s="201" customFormat="1" ht="12.75"/>
    <row r="3328" s="201" customFormat="1" ht="12.75"/>
    <row r="3329" s="201" customFormat="1" ht="12.75"/>
    <row r="3330" s="201" customFormat="1" ht="12.75"/>
    <row r="3331" s="201" customFormat="1" ht="12.75"/>
    <row r="3332" s="201" customFormat="1" ht="12.75"/>
    <row r="3333" s="201" customFormat="1" ht="12.75"/>
    <row r="3334" s="201" customFormat="1" ht="12.75"/>
    <row r="3335" s="201" customFormat="1" ht="12.75"/>
    <row r="3336" s="201" customFormat="1" ht="12.75"/>
    <row r="3337" s="201" customFormat="1" ht="12.75"/>
    <row r="3338" s="201" customFormat="1" ht="12.75"/>
    <row r="3339" s="201" customFormat="1" ht="12.75"/>
    <row r="3340" s="201" customFormat="1" ht="12.75"/>
    <row r="3341" s="201" customFormat="1" ht="12.75"/>
    <row r="3342" s="201" customFormat="1" ht="12.75"/>
    <row r="3343" s="201" customFormat="1" ht="12.75"/>
    <row r="3344" s="201" customFormat="1" ht="12.75"/>
    <row r="3345" s="201" customFormat="1" ht="12.75"/>
    <row r="3346" s="201" customFormat="1" ht="12.75"/>
    <row r="3347" s="201" customFormat="1" ht="12.75"/>
    <row r="3348" s="201" customFormat="1" ht="12.75"/>
    <row r="3349" s="201" customFormat="1" ht="12.75"/>
    <row r="3350" s="201" customFormat="1" ht="12.75"/>
    <row r="3351" s="201" customFormat="1" ht="12.75"/>
    <row r="3352" s="201" customFormat="1" ht="12.75"/>
    <row r="3353" s="201" customFormat="1" ht="12.75"/>
    <row r="3354" s="201" customFormat="1" ht="12.75"/>
    <row r="3355" s="201" customFormat="1" ht="12.75"/>
    <row r="3356" s="201" customFormat="1" ht="12.75"/>
    <row r="3357" s="201" customFormat="1" ht="12.75"/>
    <row r="3358" s="201" customFormat="1" ht="12.75"/>
    <row r="3359" s="201" customFormat="1" ht="12.75"/>
    <row r="3360" s="201" customFormat="1" ht="12.75"/>
    <row r="3361" s="201" customFormat="1" ht="12.75"/>
    <row r="3362" s="201" customFormat="1" ht="12.75"/>
    <row r="3363" s="201" customFormat="1" ht="12.75"/>
    <row r="3364" s="201" customFormat="1" ht="12.75"/>
    <row r="3365" s="201" customFormat="1" ht="12.75"/>
    <row r="3366" s="201" customFormat="1" ht="12.75"/>
    <row r="3367" s="201" customFormat="1" ht="12.75"/>
  </sheetData>
  <sheetProtection password="C1BC" sheet="1"/>
  <mergeCells count="26">
    <mergeCell ref="H248:J248"/>
    <mergeCell ref="G348:J348"/>
    <mergeCell ref="H406:J406"/>
    <mergeCell ref="H417:J417"/>
    <mergeCell ref="G491:J491"/>
    <mergeCell ref="W12:Y12"/>
    <mergeCell ref="T12:V12"/>
    <mergeCell ref="Z12:AB12"/>
    <mergeCell ref="AC12:AE12"/>
    <mergeCell ref="AF12:AH12"/>
    <mergeCell ref="AI12:AK12"/>
    <mergeCell ref="G18:J18"/>
    <mergeCell ref="A12:E12"/>
    <mergeCell ref="F12:J12"/>
    <mergeCell ref="K12:M12"/>
    <mergeCell ref="N12:P12"/>
    <mergeCell ref="Q12:S12"/>
    <mergeCell ref="J1:AD1"/>
    <mergeCell ref="J3:AD3"/>
    <mergeCell ref="AE4:AK4"/>
    <mergeCell ref="A11:E11"/>
    <mergeCell ref="K11:P11"/>
    <mergeCell ref="Q11:V11"/>
    <mergeCell ref="W11:AB11"/>
    <mergeCell ref="AC11:AH11"/>
    <mergeCell ref="AI11:AK11"/>
  </mergeCells>
  <printOptions horizontalCentered="1"/>
  <pageMargins left="1.15" right="0.15" top="0.5" bottom="0.5" header="0.25" footer="0.25"/>
  <pageSetup horizontalDpi="600" verticalDpi="600" orientation="landscape" paperSize="5" scale="60" r:id="rId3"/>
  <headerFooter alignWithMargins="0">
    <oddFooter>&amp;CPage &amp;P&amp;R&amp;A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130" zoomScaleSheetLayoutView="130" zoomScalePageLayoutView="0" workbookViewId="0" topLeftCell="A22">
      <selection activeCell="I27" sqref="I27"/>
    </sheetView>
  </sheetViews>
  <sheetFormatPr defaultColWidth="9.140625" defaultRowHeight="12.75"/>
  <cols>
    <col min="1" max="2" width="9.140625" style="187" customWidth="1"/>
    <col min="3" max="3" width="18.8515625" style="187" customWidth="1"/>
    <col min="4" max="4" width="8.00390625" style="378" customWidth="1"/>
    <col min="5" max="6" width="9.140625" style="187" customWidth="1"/>
    <col min="7" max="7" width="10.421875" style="378" customWidth="1"/>
    <col min="8" max="8" width="10.140625" style="187" customWidth="1"/>
    <col min="9" max="9" width="9.140625" style="187" customWidth="1"/>
    <col min="10" max="10" width="10.57421875" style="378" customWidth="1"/>
    <col min="11" max="12" width="9.140625" style="187" customWidth="1"/>
    <col min="13" max="13" width="9.140625" style="378" customWidth="1"/>
    <col min="14" max="14" width="13.421875" style="187" customWidth="1"/>
    <col min="15" max="15" width="9.140625" style="187" customWidth="1"/>
    <col min="16" max="16" width="15.421875" style="378" customWidth="1"/>
    <col min="17" max="17" width="20.57421875" style="1024" customWidth="1"/>
    <col min="18" max="16384" width="9.140625" style="187" customWidth="1"/>
  </cols>
  <sheetData>
    <row r="1" ht="15">
      <c r="P1" s="196"/>
    </row>
    <row r="2" spans="1:17" ht="15" customHeight="1">
      <c r="A2" s="1090" t="s">
        <v>260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0"/>
      <c r="P2" s="1090"/>
      <c r="Q2" s="1090"/>
    </row>
    <row r="3" spans="1:17" ht="15" customHeight="1">
      <c r="A3" s="1091" t="s">
        <v>622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</row>
    <row r="4" spans="1:17" ht="15" customHeight="1">
      <c r="A4" s="1091" t="s">
        <v>607</v>
      </c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</row>
    <row r="5" spans="1:17" ht="1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5" customHeight="1">
      <c r="A6" s="1062" t="s">
        <v>120</v>
      </c>
      <c r="B6" s="1062"/>
      <c r="C6" s="1062"/>
      <c r="D6" s="1062"/>
      <c r="E6" s="1062"/>
      <c r="F6" s="1062"/>
      <c r="G6" s="1062"/>
      <c r="H6" s="1062"/>
      <c r="I6" s="1062"/>
      <c r="J6" s="1062"/>
      <c r="K6" s="1062"/>
      <c r="L6" s="1062"/>
      <c r="M6" s="1062"/>
      <c r="N6" s="1062"/>
      <c r="O6" s="1062"/>
      <c r="P6" s="1062"/>
      <c r="Q6" s="1062"/>
    </row>
    <row r="8" spans="1:11" ht="15">
      <c r="A8" s="196" t="s">
        <v>608</v>
      </c>
      <c r="B8" s="192"/>
      <c r="C8" s="1025"/>
      <c r="D8" s="1025"/>
      <c r="E8" s="1025"/>
      <c r="F8" s="1025"/>
      <c r="G8" s="1026"/>
      <c r="H8" s="1026"/>
      <c r="I8" s="1026"/>
      <c r="J8" s="1026"/>
      <c r="K8" s="1027"/>
    </row>
    <row r="9" spans="1:18" ht="12.75">
      <c r="A9" s="196" t="s">
        <v>264</v>
      </c>
      <c r="B9" s="192"/>
      <c r="C9" s="1025"/>
      <c r="D9" s="1025"/>
      <c r="E9" s="1025"/>
      <c r="F9" s="1025"/>
      <c r="G9" s="1026"/>
      <c r="H9" s="1026"/>
      <c r="I9" s="1025"/>
      <c r="J9" s="1025"/>
      <c r="K9" s="1025"/>
      <c r="N9" s="1026" t="s">
        <v>216</v>
      </c>
      <c r="O9" s="1026"/>
      <c r="P9" s="1025"/>
      <c r="Q9" s="1025"/>
      <c r="R9" s="1025"/>
    </row>
    <row r="10" spans="1:18" ht="12.75">
      <c r="A10" s="196" t="s">
        <v>217</v>
      </c>
      <c r="B10" s="192"/>
      <c r="C10" s="1028"/>
      <c r="D10" s="1028"/>
      <c r="E10" s="1028"/>
      <c r="F10" s="1025"/>
      <c r="G10" s="1092"/>
      <c r="H10" s="1092"/>
      <c r="I10" s="1092"/>
      <c r="J10" s="1092"/>
      <c r="K10" s="1092"/>
      <c r="N10" s="1092" t="s">
        <v>267</v>
      </c>
      <c r="O10" s="1092"/>
      <c r="P10" s="1092"/>
      <c r="Q10" s="1092"/>
      <c r="R10" s="1092"/>
    </row>
    <row r="11" spans="1:18" ht="12.75">
      <c r="A11" s="196" t="s">
        <v>623</v>
      </c>
      <c r="B11" s="192"/>
      <c r="C11" s="1025"/>
      <c r="D11" s="1025"/>
      <c r="E11" s="1025"/>
      <c r="F11" s="1029"/>
      <c r="G11" s="276"/>
      <c r="H11" s="261"/>
      <c r="I11" s="1030"/>
      <c r="J11" s="1030"/>
      <c r="K11" s="1030"/>
      <c r="N11" s="276" t="s">
        <v>624</v>
      </c>
      <c r="O11" s="261"/>
      <c r="P11" s="1030"/>
      <c r="Q11" s="1030"/>
      <c r="R11" s="1030"/>
    </row>
    <row r="12" spans="3:11" ht="15">
      <c r="C12" s="1031"/>
      <c r="D12" s="1031"/>
      <c r="E12" s="1031"/>
      <c r="F12" s="1029"/>
      <c r="G12" s="276"/>
      <c r="H12" s="261"/>
      <c r="I12" s="1030"/>
      <c r="J12" s="1030"/>
      <c r="K12" s="1030"/>
    </row>
    <row r="13" spans="3:11" ht="15">
      <c r="C13" s="1031"/>
      <c r="D13" s="1031"/>
      <c r="E13" s="1031"/>
      <c r="F13" s="1029"/>
      <c r="G13" s="276"/>
      <c r="H13" s="261"/>
      <c r="I13" s="1030"/>
      <c r="J13" s="1030"/>
      <c r="K13" s="1030"/>
    </row>
    <row r="14" spans="1:11" ht="26.25" customHeight="1">
      <c r="A14" s="192"/>
      <c r="C14" s="1031"/>
      <c r="D14" s="1093" t="s">
        <v>609</v>
      </c>
      <c r="E14" s="1093"/>
      <c r="F14" s="1029"/>
      <c r="G14" s="276"/>
      <c r="H14" s="261"/>
      <c r="I14" s="1030"/>
      <c r="J14" s="1030"/>
      <c r="K14" s="1030"/>
    </row>
    <row r="15" spans="1:17" ht="15" customHeight="1">
      <c r="A15" s="1094"/>
      <c r="B15" s="1095"/>
      <c r="C15" s="1096"/>
      <c r="D15" s="1097" t="s">
        <v>1</v>
      </c>
      <c r="E15" s="1097"/>
      <c r="F15" s="1097"/>
      <c r="G15" s="1097" t="s">
        <v>2</v>
      </c>
      <c r="H15" s="1097"/>
      <c r="I15" s="1097"/>
      <c r="J15" s="1097" t="s">
        <v>3</v>
      </c>
      <c r="K15" s="1097"/>
      <c r="L15" s="1097"/>
      <c r="M15" s="1097" t="s">
        <v>4</v>
      </c>
      <c r="N15" s="1097"/>
      <c r="O15" s="1097"/>
      <c r="P15" s="1097" t="s">
        <v>610</v>
      </c>
      <c r="Q15" s="1099" t="s">
        <v>611</v>
      </c>
    </row>
    <row r="16" spans="1:17" ht="24.75" customHeight="1">
      <c r="A16" s="1100" t="s">
        <v>628</v>
      </c>
      <c r="B16" s="1101"/>
      <c r="C16" s="1102"/>
      <c r="D16" s="1032" t="s">
        <v>270</v>
      </c>
      <c r="E16" s="1032" t="s">
        <v>612</v>
      </c>
      <c r="F16" s="1032" t="s">
        <v>275</v>
      </c>
      <c r="G16" s="1032" t="s">
        <v>270</v>
      </c>
      <c r="H16" s="1032" t="s">
        <v>612</v>
      </c>
      <c r="I16" s="1032" t="s">
        <v>275</v>
      </c>
      <c r="J16" s="1032" t="s">
        <v>270</v>
      </c>
      <c r="K16" s="1032" t="s">
        <v>612</v>
      </c>
      <c r="L16" s="1032" t="s">
        <v>275</v>
      </c>
      <c r="M16" s="1032" t="s">
        <v>270</v>
      </c>
      <c r="N16" s="1032" t="s">
        <v>612</v>
      </c>
      <c r="O16" s="1032" t="s">
        <v>275</v>
      </c>
      <c r="P16" s="1097"/>
      <c r="Q16" s="1099"/>
    </row>
    <row r="17" spans="1:17" ht="12.75">
      <c r="A17" s="1103"/>
      <c r="B17" s="1104"/>
      <c r="C17" s="1105"/>
      <c r="D17" s="1033">
        <f>SUM(D21:D31)</f>
        <v>628</v>
      </c>
      <c r="E17" s="1033">
        <f aca="true" t="shared" si="0" ref="E17:P17">SUM(E21:E31)</f>
        <v>1791</v>
      </c>
      <c r="F17" s="1033">
        <f t="shared" si="0"/>
        <v>2419</v>
      </c>
      <c r="G17" s="1033">
        <f t="shared" si="0"/>
        <v>911</v>
      </c>
      <c r="H17" s="1033">
        <f t="shared" si="0"/>
        <v>1742</v>
      </c>
      <c r="I17" s="1033">
        <f t="shared" si="0"/>
        <v>2653</v>
      </c>
      <c r="J17" s="1033">
        <f t="shared" si="0"/>
        <v>1094</v>
      </c>
      <c r="K17" s="1033">
        <f t="shared" si="0"/>
        <v>1824</v>
      </c>
      <c r="L17" s="1033">
        <f t="shared" si="0"/>
        <v>2918</v>
      </c>
      <c r="M17" s="1033">
        <f t="shared" si="0"/>
        <v>1156</v>
      </c>
      <c r="N17" s="1033">
        <f t="shared" si="0"/>
        <v>1822</v>
      </c>
      <c r="O17" s="1033">
        <f t="shared" si="0"/>
        <v>2978</v>
      </c>
      <c r="P17" s="1033">
        <f t="shared" si="0"/>
        <v>10968</v>
      </c>
      <c r="Q17" s="1033">
        <f>SUM(Q21:Q31)</f>
        <v>5580</v>
      </c>
    </row>
    <row r="18" spans="1:17" ht="12.75">
      <c r="A18" s="1034"/>
      <c r="B18" s="1034"/>
      <c r="C18" s="103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</row>
    <row r="19" spans="1:17" ht="13.5" customHeight="1">
      <c r="A19" s="1106" t="s">
        <v>613</v>
      </c>
      <c r="B19" s="1106"/>
      <c r="C19" s="1106"/>
      <c r="D19" s="1107" t="s">
        <v>1</v>
      </c>
      <c r="E19" s="1107"/>
      <c r="F19" s="1107"/>
      <c r="G19" s="1107" t="s">
        <v>2</v>
      </c>
      <c r="H19" s="1107"/>
      <c r="I19" s="1107"/>
      <c r="J19" s="1107" t="s">
        <v>3</v>
      </c>
      <c r="K19" s="1107"/>
      <c r="L19" s="1107"/>
      <c r="M19" s="1036" t="s">
        <v>4</v>
      </c>
      <c r="N19" s="1036"/>
      <c r="O19" s="1036"/>
      <c r="P19" s="1097" t="s">
        <v>610</v>
      </c>
      <c r="Q19" s="1099" t="s">
        <v>611</v>
      </c>
    </row>
    <row r="20" spans="1:17" ht="25.5">
      <c r="A20" s="1106"/>
      <c r="B20" s="1106"/>
      <c r="C20" s="1106"/>
      <c r="D20" s="1037" t="s">
        <v>270</v>
      </c>
      <c r="E20" s="1037" t="s">
        <v>612</v>
      </c>
      <c r="F20" s="1037" t="s">
        <v>275</v>
      </c>
      <c r="G20" s="1037" t="s">
        <v>270</v>
      </c>
      <c r="H20" s="1037" t="s">
        <v>612</v>
      </c>
      <c r="I20" s="1037" t="s">
        <v>275</v>
      </c>
      <c r="J20" s="1037" t="s">
        <v>270</v>
      </c>
      <c r="K20" s="1037" t="s">
        <v>612</v>
      </c>
      <c r="L20" s="1037" t="s">
        <v>275</v>
      </c>
      <c r="M20" s="1037" t="s">
        <v>270</v>
      </c>
      <c r="N20" s="1037" t="s">
        <v>612</v>
      </c>
      <c r="O20" s="1037" t="s">
        <v>275</v>
      </c>
      <c r="P20" s="1097"/>
      <c r="Q20" s="1099"/>
    </row>
    <row r="21" spans="1:17" ht="27" customHeight="1">
      <c r="A21" s="1098" t="s">
        <v>614</v>
      </c>
      <c r="B21" s="1098"/>
      <c r="C21" s="1098"/>
      <c r="D21" s="1040">
        <v>12</v>
      </c>
      <c r="E21" s="1040">
        <v>75</v>
      </c>
      <c r="F21" s="1039">
        <f aca="true" t="shared" si="1" ref="F21:F31">D21+E21</f>
        <v>87</v>
      </c>
      <c r="G21" s="1040">
        <v>13</v>
      </c>
      <c r="H21" s="1040">
        <v>79</v>
      </c>
      <c r="I21" s="1039">
        <f aca="true" t="shared" si="2" ref="I21:I31">G21+H21</f>
        <v>92</v>
      </c>
      <c r="J21" s="1040">
        <v>15</v>
      </c>
      <c r="K21" s="1040">
        <v>66</v>
      </c>
      <c r="L21" s="1039">
        <f aca="true" t="shared" si="3" ref="L21:L31">J21+K21</f>
        <v>81</v>
      </c>
      <c r="M21" s="1040">
        <v>15</v>
      </c>
      <c r="N21" s="1040">
        <v>71</v>
      </c>
      <c r="O21" s="1039">
        <f aca="true" t="shared" si="4" ref="O21:O31">M21+N21</f>
        <v>86</v>
      </c>
      <c r="P21" s="1040">
        <f aca="true" t="shared" si="5" ref="P21:P31">F21+I21+L21+O21</f>
        <v>346</v>
      </c>
      <c r="Q21" s="1041">
        <f aca="true" t="shared" si="6" ref="Q21:Q31">F21+G21+J21+M21</f>
        <v>130</v>
      </c>
    </row>
    <row r="22" spans="1:17" ht="12.75">
      <c r="A22" s="1098" t="s">
        <v>615</v>
      </c>
      <c r="B22" s="1098"/>
      <c r="C22" s="1098"/>
      <c r="D22" s="1040">
        <v>12</v>
      </c>
      <c r="E22" s="1040">
        <v>115</v>
      </c>
      <c r="F22" s="1039">
        <f t="shared" si="1"/>
        <v>127</v>
      </c>
      <c r="G22" s="1040">
        <v>16</v>
      </c>
      <c r="H22" s="1040">
        <v>89</v>
      </c>
      <c r="I22" s="1039">
        <f t="shared" si="2"/>
        <v>105</v>
      </c>
      <c r="J22" s="1040">
        <v>11</v>
      </c>
      <c r="K22" s="1040">
        <v>90</v>
      </c>
      <c r="L22" s="1039">
        <f t="shared" si="3"/>
        <v>101</v>
      </c>
      <c r="M22" s="1040">
        <v>6</v>
      </c>
      <c r="N22" s="1040">
        <v>84</v>
      </c>
      <c r="O22" s="1039">
        <f t="shared" si="4"/>
        <v>90</v>
      </c>
      <c r="P22" s="1040">
        <f t="shared" si="5"/>
        <v>423</v>
      </c>
      <c r="Q22" s="1041">
        <f t="shared" si="6"/>
        <v>160</v>
      </c>
    </row>
    <row r="23" spans="1:17" s="1035" customFormat="1" ht="15">
      <c r="A23" s="1108" t="s">
        <v>616</v>
      </c>
      <c r="B23" s="1108"/>
      <c r="C23" s="1108"/>
      <c r="D23" s="1041">
        <v>17</v>
      </c>
      <c r="E23" s="1041">
        <v>173</v>
      </c>
      <c r="F23" s="1042">
        <f t="shared" si="1"/>
        <v>190</v>
      </c>
      <c r="G23" s="1041">
        <v>13</v>
      </c>
      <c r="H23" s="1041">
        <v>143</v>
      </c>
      <c r="I23" s="1042">
        <f t="shared" si="2"/>
        <v>156</v>
      </c>
      <c r="J23" s="1041">
        <v>31</v>
      </c>
      <c r="K23" s="1041">
        <v>108</v>
      </c>
      <c r="L23" s="1042">
        <f t="shared" si="3"/>
        <v>139</v>
      </c>
      <c r="M23" s="1041">
        <v>36</v>
      </c>
      <c r="N23" s="1041">
        <v>90</v>
      </c>
      <c r="O23" s="1042">
        <f t="shared" si="4"/>
        <v>126</v>
      </c>
      <c r="P23" s="1041">
        <f t="shared" si="5"/>
        <v>611</v>
      </c>
      <c r="Q23" s="1041">
        <f t="shared" si="6"/>
        <v>270</v>
      </c>
    </row>
    <row r="24" spans="1:17" ht="12.75">
      <c r="A24" s="1098" t="s">
        <v>617</v>
      </c>
      <c r="B24" s="1098"/>
      <c r="C24" s="1098"/>
      <c r="D24" s="1040">
        <v>38</v>
      </c>
      <c r="E24" s="1040">
        <v>234</v>
      </c>
      <c r="F24" s="1039">
        <f t="shared" si="1"/>
        <v>272</v>
      </c>
      <c r="G24" s="1040">
        <v>52</v>
      </c>
      <c r="H24" s="1040">
        <v>185</v>
      </c>
      <c r="I24" s="1039">
        <f t="shared" si="2"/>
        <v>237</v>
      </c>
      <c r="J24" s="1040">
        <v>19</v>
      </c>
      <c r="K24" s="1040">
        <v>232</v>
      </c>
      <c r="L24" s="1039">
        <f t="shared" si="3"/>
        <v>251</v>
      </c>
      <c r="M24" s="1040">
        <v>27</v>
      </c>
      <c r="N24" s="1040">
        <v>180</v>
      </c>
      <c r="O24" s="1039">
        <f t="shared" si="4"/>
        <v>207</v>
      </c>
      <c r="P24" s="1040">
        <f t="shared" si="5"/>
        <v>967</v>
      </c>
      <c r="Q24" s="1041">
        <f t="shared" si="6"/>
        <v>370</v>
      </c>
    </row>
    <row r="25" spans="1:17" ht="12.75">
      <c r="A25" s="1098" t="s">
        <v>618</v>
      </c>
      <c r="B25" s="1098"/>
      <c r="C25" s="1098"/>
      <c r="D25" s="1040">
        <v>442</v>
      </c>
      <c r="E25" s="1040">
        <v>158</v>
      </c>
      <c r="F25" s="1039">
        <f t="shared" si="1"/>
        <v>600</v>
      </c>
      <c r="G25" s="1040">
        <v>654</v>
      </c>
      <c r="H25" s="1040">
        <v>215</v>
      </c>
      <c r="I25" s="1039">
        <f t="shared" si="2"/>
        <v>869</v>
      </c>
      <c r="J25" s="1040">
        <v>840</v>
      </c>
      <c r="K25" s="1040">
        <v>233</v>
      </c>
      <c r="L25" s="1039">
        <f t="shared" si="3"/>
        <v>1073</v>
      </c>
      <c r="M25" s="1040">
        <v>906</v>
      </c>
      <c r="N25" s="1040">
        <v>276</v>
      </c>
      <c r="O25" s="1039">
        <f t="shared" si="4"/>
        <v>1182</v>
      </c>
      <c r="P25" s="1040">
        <f t="shared" si="5"/>
        <v>3724</v>
      </c>
      <c r="Q25" s="1041">
        <f t="shared" si="6"/>
        <v>3000</v>
      </c>
    </row>
    <row r="26" spans="1:17" ht="12.75">
      <c r="A26" s="1098" t="s">
        <v>619</v>
      </c>
      <c r="B26" s="1098"/>
      <c r="C26" s="1098"/>
      <c r="D26" s="1040">
        <v>50</v>
      </c>
      <c r="E26" s="1040">
        <v>70</v>
      </c>
      <c r="F26" s="1039">
        <f t="shared" si="1"/>
        <v>120</v>
      </c>
      <c r="G26" s="1040">
        <v>90</v>
      </c>
      <c r="H26" s="1040">
        <v>76</v>
      </c>
      <c r="I26" s="1039">
        <f t="shared" si="2"/>
        <v>166</v>
      </c>
      <c r="J26" s="1040">
        <v>90</v>
      </c>
      <c r="K26" s="1040">
        <v>142</v>
      </c>
      <c r="L26" s="1039">
        <f t="shared" si="3"/>
        <v>232</v>
      </c>
      <c r="M26" s="1040">
        <v>70</v>
      </c>
      <c r="N26" s="1040">
        <v>168</v>
      </c>
      <c r="O26" s="1039">
        <f t="shared" si="4"/>
        <v>238</v>
      </c>
      <c r="P26" s="1040">
        <f t="shared" si="5"/>
        <v>756</v>
      </c>
      <c r="Q26" s="1041">
        <f t="shared" si="6"/>
        <v>370</v>
      </c>
    </row>
    <row r="27" spans="1:17" ht="12.75">
      <c r="A27" s="1098" t="s">
        <v>620</v>
      </c>
      <c r="B27" s="1098"/>
      <c r="C27" s="1098"/>
      <c r="D27" s="1040">
        <v>12</v>
      </c>
      <c r="E27" s="1040">
        <v>135</v>
      </c>
      <c r="F27" s="1039">
        <f t="shared" si="1"/>
        <v>147</v>
      </c>
      <c r="G27" s="1040">
        <v>13</v>
      </c>
      <c r="H27" s="1040">
        <v>126</v>
      </c>
      <c r="I27" s="1039">
        <f t="shared" si="2"/>
        <v>139</v>
      </c>
      <c r="J27" s="1040">
        <v>13</v>
      </c>
      <c r="K27" s="1040">
        <v>124</v>
      </c>
      <c r="L27" s="1039">
        <f t="shared" si="3"/>
        <v>137</v>
      </c>
      <c r="M27" s="1040">
        <v>12</v>
      </c>
      <c r="N27" s="1040">
        <v>117</v>
      </c>
      <c r="O27" s="1039">
        <f t="shared" si="4"/>
        <v>129</v>
      </c>
      <c r="P27" s="1040">
        <f t="shared" si="5"/>
        <v>552</v>
      </c>
      <c r="Q27" s="1041">
        <f t="shared" si="6"/>
        <v>185</v>
      </c>
    </row>
    <row r="28" spans="1:17" ht="12.75">
      <c r="A28" s="1098" t="s">
        <v>621</v>
      </c>
      <c r="B28" s="1098"/>
      <c r="C28" s="1098"/>
      <c r="D28" s="1040">
        <v>3</v>
      </c>
      <c r="E28" s="1040">
        <v>611</v>
      </c>
      <c r="F28" s="1039">
        <f t="shared" si="1"/>
        <v>614</v>
      </c>
      <c r="G28" s="1040">
        <v>2</v>
      </c>
      <c r="H28" s="1040">
        <v>603</v>
      </c>
      <c r="I28" s="1039">
        <f t="shared" si="2"/>
        <v>605</v>
      </c>
      <c r="J28" s="1040">
        <v>3</v>
      </c>
      <c r="K28" s="1040">
        <v>603</v>
      </c>
      <c r="L28" s="1039">
        <f t="shared" si="3"/>
        <v>606</v>
      </c>
      <c r="M28" s="1040">
        <v>0</v>
      </c>
      <c r="N28" s="1040">
        <v>605</v>
      </c>
      <c r="O28" s="1039">
        <f t="shared" si="4"/>
        <v>605</v>
      </c>
      <c r="P28" s="1040">
        <f t="shared" si="5"/>
        <v>2430</v>
      </c>
      <c r="Q28" s="1041">
        <f t="shared" si="6"/>
        <v>619</v>
      </c>
    </row>
    <row r="29" spans="1:17" ht="24" customHeight="1">
      <c r="A29" s="1098" t="s">
        <v>625</v>
      </c>
      <c r="B29" s="1098"/>
      <c r="C29" s="1098"/>
      <c r="D29" s="1038">
        <v>18</v>
      </c>
      <c r="E29" s="1038">
        <v>127</v>
      </c>
      <c r="F29" s="1039">
        <f t="shared" si="1"/>
        <v>145</v>
      </c>
      <c r="G29" s="1038">
        <v>15</v>
      </c>
      <c r="H29" s="1038">
        <v>135</v>
      </c>
      <c r="I29" s="1039">
        <f t="shared" si="2"/>
        <v>150</v>
      </c>
      <c r="J29" s="1038">
        <v>15</v>
      </c>
      <c r="K29" s="1038">
        <v>140</v>
      </c>
      <c r="L29" s="1039">
        <f t="shared" si="3"/>
        <v>155</v>
      </c>
      <c r="M29" s="1038">
        <v>12</v>
      </c>
      <c r="N29" s="1038">
        <v>150</v>
      </c>
      <c r="O29" s="1039">
        <f t="shared" si="4"/>
        <v>162</v>
      </c>
      <c r="P29" s="1040">
        <f t="shared" si="5"/>
        <v>612</v>
      </c>
      <c r="Q29" s="1041">
        <f t="shared" si="6"/>
        <v>187</v>
      </c>
    </row>
    <row r="30" spans="1:17" ht="12.75">
      <c r="A30" s="1098" t="s">
        <v>626</v>
      </c>
      <c r="B30" s="1098"/>
      <c r="C30" s="1098"/>
      <c r="D30" s="1038">
        <v>6</v>
      </c>
      <c r="E30" s="1038">
        <v>65</v>
      </c>
      <c r="F30" s="1039">
        <f t="shared" si="1"/>
        <v>71</v>
      </c>
      <c r="G30" s="1038">
        <v>7</v>
      </c>
      <c r="H30" s="1038">
        <v>69</v>
      </c>
      <c r="I30" s="1039">
        <f t="shared" si="2"/>
        <v>76</v>
      </c>
      <c r="J30" s="1038">
        <v>6</v>
      </c>
      <c r="K30" s="1038">
        <v>70</v>
      </c>
      <c r="L30" s="1039">
        <f t="shared" si="3"/>
        <v>76</v>
      </c>
      <c r="M30" s="1038">
        <v>6</v>
      </c>
      <c r="N30" s="1038">
        <v>71</v>
      </c>
      <c r="O30" s="1039">
        <f t="shared" si="4"/>
        <v>77</v>
      </c>
      <c r="P30" s="1040">
        <f t="shared" si="5"/>
        <v>300</v>
      </c>
      <c r="Q30" s="1041">
        <f t="shared" si="6"/>
        <v>90</v>
      </c>
    </row>
    <row r="31" spans="1:17" ht="12.75">
      <c r="A31" s="1098" t="s">
        <v>627</v>
      </c>
      <c r="B31" s="1098"/>
      <c r="C31" s="1098"/>
      <c r="D31" s="1038">
        <v>18</v>
      </c>
      <c r="E31" s="1038">
        <v>28</v>
      </c>
      <c r="F31" s="1039">
        <f t="shared" si="1"/>
        <v>46</v>
      </c>
      <c r="G31" s="1038">
        <v>36</v>
      </c>
      <c r="H31" s="1038">
        <v>22</v>
      </c>
      <c r="I31" s="1039">
        <f t="shared" si="2"/>
        <v>58</v>
      </c>
      <c r="J31" s="1038">
        <v>51</v>
      </c>
      <c r="K31" s="1038">
        <v>16</v>
      </c>
      <c r="L31" s="1039">
        <f t="shared" si="3"/>
        <v>67</v>
      </c>
      <c r="M31" s="1038">
        <v>66</v>
      </c>
      <c r="N31" s="1038">
        <v>10</v>
      </c>
      <c r="O31" s="1039">
        <f t="shared" si="4"/>
        <v>76</v>
      </c>
      <c r="P31" s="1040">
        <f t="shared" si="5"/>
        <v>247</v>
      </c>
      <c r="Q31" s="1041">
        <f t="shared" si="6"/>
        <v>199</v>
      </c>
    </row>
  </sheetData>
  <sheetProtection password="C1BC" sheet="1"/>
  <mergeCells count="32">
    <mergeCell ref="A29:C29"/>
    <mergeCell ref="A30:C30"/>
    <mergeCell ref="A31:C31"/>
    <mergeCell ref="A27:C27"/>
    <mergeCell ref="A28:C28"/>
    <mergeCell ref="A21:C21"/>
    <mergeCell ref="A22:C22"/>
    <mergeCell ref="A23:C23"/>
    <mergeCell ref="A24:C24"/>
    <mergeCell ref="A25:C25"/>
    <mergeCell ref="A26:C26"/>
    <mergeCell ref="P15:P16"/>
    <mergeCell ref="Q15:Q16"/>
    <mergeCell ref="A16:C17"/>
    <mergeCell ref="A19:C20"/>
    <mergeCell ref="D19:F19"/>
    <mergeCell ref="G19:I19"/>
    <mergeCell ref="J19:L19"/>
    <mergeCell ref="P19:P20"/>
    <mergeCell ref="Q19:Q20"/>
    <mergeCell ref="D14:E14"/>
    <mergeCell ref="A15:C15"/>
    <mergeCell ref="D15:F15"/>
    <mergeCell ref="G15:I15"/>
    <mergeCell ref="J15:L15"/>
    <mergeCell ref="M15:O15"/>
    <mergeCell ref="A2:Q2"/>
    <mergeCell ref="A3:Q3"/>
    <mergeCell ref="A4:Q4"/>
    <mergeCell ref="A6:Q6"/>
    <mergeCell ref="G10:K10"/>
    <mergeCell ref="N10:R10"/>
  </mergeCells>
  <printOptions/>
  <pageMargins left="0.5" right="0.25" top="0.75" bottom="0.5" header="0.3" footer="0.3"/>
  <pageSetup horizontalDpi="600" verticalDpi="600" orientation="landscape" paperSize="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T110"/>
  <sheetViews>
    <sheetView tabSelected="1" view="pageBreakPreview" zoomScale="86" zoomScaleNormal="75" zoomScaleSheetLayoutView="86" zoomScalePageLayoutView="0" workbookViewId="0" topLeftCell="E70">
      <selection activeCell="O96" sqref="O96"/>
    </sheetView>
  </sheetViews>
  <sheetFormatPr defaultColWidth="9.140625" defaultRowHeight="12.75"/>
  <cols>
    <col min="1" max="1" width="1.28515625" style="192" customWidth="1"/>
    <col min="2" max="2" width="3.28125" style="192" customWidth="1"/>
    <col min="3" max="4" width="4.421875" style="192" customWidth="1"/>
    <col min="5" max="5" width="3.7109375" style="192" customWidth="1"/>
    <col min="6" max="6" width="23.421875" style="192" customWidth="1"/>
    <col min="7" max="7" width="4.140625" style="192" customWidth="1"/>
    <col min="8" max="8" width="4.57421875" style="192" customWidth="1"/>
    <col min="9" max="9" width="5.140625" style="192" customWidth="1"/>
    <col min="10" max="10" width="4.421875" style="192" customWidth="1"/>
    <col min="11" max="11" width="27.421875" style="192" customWidth="1"/>
    <col min="12" max="12" width="14.421875" style="192" customWidth="1"/>
    <col min="13" max="13" width="15.140625" style="192" customWidth="1"/>
    <col min="14" max="14" width="10.7109375" style="192" customWidth="1"/>
    <col min="15" max="15" width="14.8515625" style="192" customWidth="1"/>
    <col min="16" max="16" width="10.00390625" style="192" customWidth="1"/>
    <col min="17" max="17" width="8.57421875" style="192" customWidth="1"/>
    <col min="18" max="18" width="11.00390625" style="192" customWidth="1"/>
    <col min="19" max="19" width="12.421875" style="192" customWidth="1"/>
    <col min="20" max="20" width="10.7109375" style="192" customWidth="1"/>
    <col min="21" max="21" width="8.28125" style="192" customWidth="1"/>
    <col min="22" max="176" width="9.140625" style="187" customWidth="1"/>
    <col min="177" max="16384" width="9.140625" style="192" customWidth="1"/>
  </cols>
  <sheetData>
    <row r="1" spans="2:21" ht="12.75">
      <c r="B1" s="189"/>
      <c r="C1" s="189"/>
      <c r="D1" s="189"/>
      <c r="E1" s="189"/>
      <c r="F1" s="189"/>
      <c r="G1" s="189"/>
      <c r="H1" s="189"/>
      <c r="I1" s="1062" t="s">
        <v>41</v>
      </c>
      <c r="J1" s="1062"/>
      <c r="K1" s="1062"/>
      <c r="L1" s="1062"/>
      <c r="M1" s="1062"/>
      <c r="N1" s="1062"/>
      <c r="O1" s="1062"/>
      <c r="P1" s="1062"/>
      <c r="Q1" s="190"/>
      <c r="R1" s="190"/>
      <c r="U1" s="193"/>
    </row>
    <row r="2" spans="2:11" ht="12.75"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2:18" ht="15.75" customHeight="1">
      <c r="B3" s="189"/>
      <c r="C3" s="189"/>
      <c r="D3" s="189"/>
      <c r="E3" s="189"/>
      <c r="F3" s="189"/>
      <c r="G3" s="189"/>
      <c r="H3" s="189"/>
      <c r="I3" s="1069" t="s">
        <v>531</v>
      </c>
      <c r="J3" s="1069"/>
      <c r="K3" s="1069"/>
      <c r="L3" s="1069"/>
      <c r="M3" s="1069"/>
      <c r="N3" s="1069"/>
      <c r="O3" s="1069"/>
      <c r="P3" s="1069"/>
      <c r="Q3" s="190"/>
      <c r="R3" s="190"/>
    </row>
    <row r="4" spans="1:20" ht="23.2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917"/>
      <c r="T4" s="190"/>
    </row>
    <row r="5" spans="1:20" ht="12.75">
      <c r="A5" s="192" t="s">
        <v>263</v>
      </c>
      <c r="G5" s="196"/>
      <c r="H5" s="196"/>
      <c r="I5" s="196"/>
      <c r="J5" s="189"/>
      <c r="K5" s="189"/>
      <c r="T5" s="192" t="s">
        <v>129</v>
      </c>
    </row>
    <row r="6" spans="1:18" ht="12.75">
      <c r="A6" s="192" t="s">
        <v>264</v>
      </c>
      <c r="G6" s="196"/>
      <c r="H6" s="196"/>
      <c r="I6" s="196"/>
      <c r="J6" s="197"/>
      <c r="K6" s="197"/>
      <c r="R6" s="489" t="s">
        <v>532</v>
      </c>
    </row>
    <row r="7" spans="1:19" ht="15.75" customHeight="1">
      <c r="A7" s="192" t="s">
        <v>217</v>
      </c>
      <c r="G7" s="196"/>
      <c r="H7" s="196"/>
      <c r="I7" s="1063" t="s">
        <v>533</v>
      </c>
      <c r="J7" s="1109"/>
      <c r="K7" s="1109"/>
      <c r="L7" s="1109"/>
      <c r="M7" s="1109"/>
      <c r="N7" s="1109"/>
      <c r="O7" s="1109"/>
      <c r="P7" s="1109"/>
      <c r="Q7" s="201"/>
      <c r="R7" s="489" t="s">
        <v>534</v>
      </c>
      <c r="S7" s="192" t="s">
        <v>125</v>
      </c>
    </row>
    <row r="8" spans="1:176" s="256" customFormat="1" ht="12.75">
      <c r="A8" s="201" t="s">
        <v>218</v>
      </c>
      <c r="B8" s="201"/>
      <c r="C8" s="201"/>
      <c r="D8" s="201"/>
      <c r="E8" s="201"/>
      <c r="F8" s="201"/>
      <c r="G8" s="199"/>
      <c r="H8" s="199"/>
      <c r="I8" s="199"/>
      <c r="J8" s="203" t="s">
        <v>0</v>
      </c>
      <c r="K8" s="203"/>
      <c r="L8" s="201"/>
      <c r="M8" s="201"/>
      <c r="N8" s="201"/>
      <c r="O8" s="201"/>
      <c r="P8" s="201"/>
      <c r="Q8" s="201"/>
      <c r="R8" s="203" t="s">
        <v>132</v>
      </c>
      <c r="S8" s="202" t="s">
        <v>126</v>
      </c>
      <c r="T8" s="201"/>
      <c r="U8" s="201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</row>
    <row r="9" spans="7:176" s="201" customFormat="1" ht="13.5" thickBot="1">
      <c r="G9" s="199"/>
      <c r="H9" s="199"/>
      <c r="I9" s="199"/>
      <c r="J9" s="203"/>
      <c r="K9" s="203"/>
      <c r="T9" s="20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</row>
    <row r="10" spans="1:176" s="394" customFormat="1" ht="12.75">
      <c r="A10" s="918"/>
      <c r="B10" s="919"/>
      <c r="C10" s="919"/>
      <c r="D10" s="919"/>
      <c r="E10" s="920"/>
      <c r="F10" s="921"/>
      <c r="G10" s="919"/>
      <c r="H10" s="919"/>
      <c r="I10" s="919"/>
      <c r="J10" s="919"/>
      <c r="K10" s="922"/>
      <c r="L10" s="923" t="s">
        <v>129</v>
      </c>
      <c r="M10" s="923"/>
      <c r="N10" s="924" t="s">
        <v>129</v>
      </c>
      <c r="O10" s="924"/>
      <c r="P10" s="924" t="s">
        <v>129</v>
      </c>
      <c r="Q10" s="925"/>
      <c r="R10" s="925" t="s">
        <v>129</v>
      </c>
      <c r="S10" s="926"/>
      <c r="T10" s="924" t="s">
        <v>129</v>
      </c>
      <c r="U10" s="924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</row>
    <row r="11" spans="1:21" ht="12.75">
      <c r="A11" s="1110" t="s">
        <v>8</v>
      </c>
      <c r="B11" s="1111"/>
      <c r="C11" s="1111"/>
      <c r="D11" s="1111"/>
      <c r="E11" s="1111"/>
      <c r="F11" s="1112"/>
      <c r="G11" s="1110" t="s">
        <v>9</v>
      </c>
      <c r="H11" s="1111"/>
      <c r="I11" s="1111"/>
      <c r="J11" s="1111"/>
      <c r="K11" s="1112"/>
      <c r="L11" s="1113" t="s">
        <v>1</v>
      </c>
      <c r="M11" s="1114"/>
      <c r="N11" s="1113" t="s">
        <v>2</v>
      </c>
      <c r="O11" s="1114"/>
      <c r="P11" s="1113" t="s">
        <v>3</v>
      </c>
      <c r="Q11" s="1114"/>
      <c r="R11" s="1115" t="s">
        <v>4</v>
      </c>
      <c r="S11" s="1115"/>
      <c r="T11" s="1116" t="s">
        <v>40</v>
      </c>
      <c r="U11" s="1116"/>
    </row>
    <row r="12" spans="1:21" ht="16.5" customHeight="1" thickBot="1">
      <c r="A12" s="1117"/>
      <c r="B12" s="1118"/>
      <c r="C12" s="1118"/>
      <c r="D12" s="1118"/>
      <c r="E12" s="1118"/>
      <c r="F12" s="928"/>
      <c r="G12" s="929"/>
      <c r="H12" s="929"/>
      <c r="I12" s="929"/>
      <c r="J12" s="929"/>
      <c r="K12" s="930"/>
      <c r="L12" s="931" t="s">
        <v>38</v>
      </c>
      <c r="M12" s="928" t="s">
        <v>535</v>
      </c>
      <c r="N12" s="931" t="s">
        <v>38</v>
      </c>
      <c r="O12" s="928" t="s">
        <v>535</v>
      </c>
      <c r="P12" s="931" t="s">
        <v>38</v>
      </c>
      <c r="Q12" s="928" t="s">
        <v>535</v>
      </c>
      <c r="R12" s="931" t="s">
        <v>38</v>
      </c>
      <c r="S12" s="927" t="s">
        <v>535</v>
      </c>
      <c r="T12" s="932" t="s">
        <v>38</v>
      </c>
      <c r="U12" s="932" t="s">
        <v>535</v>
      </c>
    </row>
    <row r="13" spans="1:21" ht="12.75">
      <c r="A13" s="507"/>
      <c r="B13" s="250"/>
      <c r="C13" s="250"/>
      <c r="D13" s="250"/>
      <c r="E13" s="250"/>
      <c r="F13" s="627"/>
      <c r="G13" s="448"/>
      <c r="H13" s="501"/>
      <c r="I13" s="501"/>
      <c r="J13" s="501"/>
      <c r="K13" s="449"/>
      <c r="L13" s="933"/>
      <c r="M13" s="934"/>
      <c r="N13" s="933"/>
      <c r="O13" s="934"/>
      <c r="P13" s="933"/>
      <c r="Q13" s="934"/>
      <c r="R13" s="933"/>
      <c r="S13" s="934"/>
      <c r="T13" s="933"/>
      <c r="U13" s="934"/>
    </row>
    <row r="14" spans="1:21" ht="12.75">
      <c r="A14" s="568"/>
      <c r="B14" s="514" t="s">
        <v>277</v>
      </c>
      <c r="C14" s="256" t="s">
        <v>536</v>
      </c>
      <c r="D14" s="513"/>
      <c r="E14" s="513"/>
      <c r="F14" s="432"/>
      <c r="G14" s="514" t="s">
        <v>277</v>
      </c>
      <c r="H14" s="256" t="s">
        <v>537</v>
      </c>
      <c r="I14" s="256"/>
      <c r="J14" s="256"/>
      <c r="K14" s="263"/>
      <c r="L14" s="935">
        <f>L15</f>
        <v>471</v>
      </c>
      <c r="M14" s="936">
        <f aca="true" t="shared" si="0" ref="M14:U14">+M15+M18+M22+M23</f>
        <v>0</v>
      </c>
      <c r="N14" s="935">
        <f>N15</f>
        <v>471</v>
      </c>
      <c r="O14" s="936">
        <f t="shared" si="0"/>
        <v>0</v>
      </c>
      <c r="P14" s="935">
        <f>P15</f>
        <v>471</v>
      </c>
      <c r="Q14" s="936">
        <f t="shared" si="0"/>
        <v>0</v>
      </c>
      <c r="R14" s="935">
        <f>R15</f>
        <v>471</v>
      </c>
      <c r="S14" s="936">
        <f t="shared" si="0"/>
        <v>0</v>
      </c>
      <c r="T14" s="935">
        <f>T15</f>
        <v>471</v>
      </c>
      <c r="U14" s="936">
        <f t="shared" si="0"/>
        <v>0</v>
      </c>
    </row>
    <row r="15" spans="1:21" ht="12.75">
      <c r="A15" s="568"/>
      <c r="B15" s="513"/>
      <c r="C15" s="289" t="s">
        <v>5</v>
      </c>
      <c r="D15" s="256" t="s">
        <v>538</v>
      </c>
      <c r="E15" s="256"/>
      <c r="F15" s="263"/>
      <c r="G15" s="255"/>
      <c r="H15" s="289" t="s">
        <v>5</v>
      </c>
      <c r="I15" s="256" t="s">
        <v>538</v>
      </c>
      <c r="J15" s="256"/>
      <c r="K15" s="263"/>
      <c r="L15" s="937">
        <f aca="true" t="shared" si="1" ref="L15:U15">SUM(L16:L17)</f>
        <v>471</v>
      </c>
      <c r="M15" s="938">
        <f t="shared" si="1"/>
        <v>0</v>
      </c>
      <c r="N15" s="937">
        <f t="shared" si="1"/>
        <v>471</v>
      </c>
      <c r="O15" s="938">
        <f t="shared" si="1"/>
        <v>0</v>
      </c>
      <c r="P15" s="937">
        <f t="shared" si="1"/>
        <v>471</v>
      </c>
      <c r="Q15" s="938">
        <f t="shared" si="1"/>
        <v>0</v>
      </c>
      <c r="R15" s="937">
        <f t="shared" si="1"/>
        <v>471</v>
      </c>
      <c r="S15" s="938">
        <f t="shared" si="1"/>
        <v>0</v>
      </c>
      <c r="T15" s="937">
        <f t="shared" si="1"/>
        <v>471</v>
      </c>
      <c r="U15" s="938">
        <f t="shared" si="1"/>
        <v>0</v>
      </c>
    </row>
    <row r="16" spans="1:21" ht="12.75">
      <c r="A16" s="939"/>
      <c r="B16" s="531"/>
      <c r="C16" s="241"/>
      <c r="D16" s="241" t="s">
        <v>14</v>
      </c>
      <c r="E16" s="242" t="s">
        <v>539</v>
      </c>
      <c r="F16" s="243"/>
      <c r="G16" s="323"/>
      <c r="H16" s="241"/>
      <c r="I16" s="241" t="s">
        <v>14</v>
      </c>
      <c r="J16" s="242" t="s">
        <v>539</v>
      </c>
      <c r="K16" s="243"/>
      <c r="L16" s="940">
        <v>3</v>
      </c>
      <c r="M16" s="941"/>
      <c r="N16" s="940">
        <v>3</v>
      </c>
      <c r="O16" s="941"/>
      <c r="P16" s="940">
        <v>3</v>
      </c>
      <c r="Q16" s="941"/>
      <c r="R16" s="940">
        <v>3</v>
      </c>
      <c r="S16" s="941"/>
      <c r="T16" s="937">
        <f>R16</f>
        <v>3</v>
      </c>
      <c r="U16" s="938">
        <f>+M16+O16+Q16+S16</f>
        <v>0</v>
      </c>
    </row>
    <row r="17" spans="1:21" ht="12.75">
      <c r="A17" s="939"/>
      <c r="B17" s="531"/>
      <c r="C17" s="241"/>
      <c r="D17" s="241" t="s">
        <v>15</v>
      </c>
      <c r="E17" s="242" t="s">
        <v>540</v>
      </c>
      <c r="F17" s="243"/>
      <c r="G17" s="323"/>
      <c r="H17" s="241"/>
      <c r="I17" s="241" t="s">
        <v>15</v>
      </c>
      <c r="J17" s="242" t="s">
        <v>540</v>
      </c>
      <c r="K17" s="243"/>
      <c r="L17" s="940">
        <v>468</v>
      </c>
      <c r="M17" s="941"/>
      <c r="N17" s="940">
        <v>468</v>
      </c>
      <c r="O17" s="941"/>
      <c r="P17" s="940">
        <v>468</v>
      </c>
      <c r="Q17" s="941"/>
      <c r="R17" s="940">
        <v>468</v>
      </c>
      <c r="S17" s="941"/>
      <c r="T17" s="937">
        <f>R17</f>
        <v>468</v>
      </c>
      <c r="U17" s="938">
        <f>+M17+O17+Q17+S17</f>
        <v>0</v>
      </c>
    </row>
    <row r="18" spans="1:21" ht="12.75">
      <c r="A18" s="939"/>
      <c r="B18" s="531"/>
      <c r="C18" s="251" t="s">
        <v>6</v>
      </c>
      <c r="D18" s="360" t="s">
        <v>541</v>
      </c>
      <c r="E18" s="242"/>
      <c r="F18" s="243"/>
      <c r="G18" s="323"/>
      <c r="H18" s="251" t="s">
        <v>6</v>
      </c>
      <c r="I18" s="360" t="s">
        <v>541</v>
      </c>
      <c r="J18" s="242"/>
      <c r="K18" s="243"/>
      <c r="L18" s="937">
        <f aca="true" t="shared" si="2" ref="L18:U18">SUM(L19:L21)</f>
        <v>42</v>
      </c>
      <c r="M18" s="938">
        <f t="shared" si="2"/>
        <v>0</v>
      </c>
      <c r="N18" s="937">
        <f t="shared" si="2"/>
        <v>42</v>
      </c>
      <c r="O18" s="938">
        <f t="shared" si="2"/>
        <v>0</v>
      </c>
      <c r="P18" s="937">
        <f t="shared" si="2"/>
        <v>42</v>
      </c>
      <c r="Q18" s="938">
        <f t="shared" si="2"/>
        <v>0</v>
      </c>
      <c r="R18" s="937">
        <f t="shared" si="2"/>
        <v>42</v>
      </c>
      <c r="S18" s="938">
        <f t="shared" si="2"/>
        <v>0</v>
      </c>
      <c r="T18" s="937">
        <f t="shared" si="2"/>
        <v>168</v>
      </c>
      <c r="U18" s="938">
        <f t="shared" si="2"/>
        <v>0</v>
      </c>
    </row>
    <row r="19" spans="1:21" ht="12.75">
      <c r="A19" s="939"/>
      <c r="B19" s="531"/>
      <c r="C19" s="251"/>
      <c r="D19" s="241" t="s">
        <v>14</v>
      </c>
      <c r="E19" s="242" t="s">
        <v>542</v>
      </c>
      <c r="F19" s="243"/>
      <c r="G19" s="323"/>
      <c r="H19" s="251"/>
      <c r="I19" s="241" t="s">
        <v>14</v>
      </c>
      <c r="J19" s="242" t="s">
        <v>542</v>
      </c>
      <c r="K19" s="243"/>
      <c r="L19" s="940">
        <v>39</v>
      </c>
      <c r="M19" s="941"/>
      <c r="N19" s="940">
        <v>39</v>
      </c>
      <c r="O19" s="941"/>
      <c r="P19" s="940">
        <v>39</v>
      </c>
      <c r="Q19" s="941"/>
      <c r="R19" s="940">
        <v>39</v>
      </c>
      <c r="S19" s="941"/>
      <c r="T19" s="937">
        <f aca="true" t="shared" si="3" ref="T19:U22">+L19+N19+P19+R19</f>
        <v>156</v>
      </c>
      <c r="U19" s="938">
        <f t="shared" si="3"/>
        <v>0</v>
      </c>
    </row>
    <row r="20" spans="1:21" ht="12.75">
      <c r="A20" s="939"/>
      <c r="B20" s="531"/>
      <c r="C20" s="251"/>
      <c r="D20" s="241" t="s">
        <v>15</v>
      </c>
      <c r="E20" s="242" t="s">
        <v>543</v>
      </c>
      <c r="F20" s="243"/>
      <c r="G20" s="323"/>
      <c r="H20" s="251"/>
      <c r="I20" s="241" t="s">
        <v>15</v>
      </c>
      <c r="J20" s="277" t="s">
        <v>543</v>
      </c>
      <c r="K20" s="269"/>
      <c r="L20" s="940">
        <v>3</v>
      </c>
      <c r="M20" s="941"/>
      <c r="N20" s="940">
        <v>3</v>
      </c>
      <c r="O20" s="941"/>
      <c r="P20" s="940">
        <v>3</v>
      </c>
      <c r="Q20" s="941"/>
      <c r="R20" s="940">
        <v>3</v>
      </c>
      <c r="S20" s="941"/>
      <c r="T20" s="937">
        <f t="shared" si="3"/>
        <v>12</v>
      </c>
      <c r="U20" s="938">
        <f t="shared" si="3"/>
        <v>0</v>
      </c>
    </row>
    <row r="21" spans="1:21" ht="12.75">
      <c r="A21" s="939"/>
      <c r="B21" s="531"/>
      <c r="C21" s="251"/>
      <c r="D21" s="360" t="s">
        <v>16</v>
      </c>
      <c r="E21" s="242" t="s">
        <v>544</v>
      </c>
      <c r="F21" s="243"/>
      <c r="G21" s="323"/>
      <c r="H21" s="251"/>
      <c r="I21" s="360" t="s">
        <v>16</v>
      </c>
      <c r="J21" s="277" t="s">
        <v>544</v>
      </c>
      <c r="K21" s="269"/>
      <c r="L21" s="940"/>
      <c r="M21" s="941"/>
      <c r="N21" s="940"/>
      <c r="O21" s="941"/>
      <c r="P21" s="940"/>
      <c r="Q21" s="941"/>
      <c r="R21" s="940"/>
      <c r="S21" s="941"/>
      <c r="T21" s="937">
        <f t="shared" si="3"/>
        <v>0</v>
      </c>
      <c r="U21" s="938">
        <f t="shared" si="3"/>
        <v>0</v>
      </c>
    </row>
    <row r="22" spans="1:21" ht="12.75">
      <c r="A22" s="568"/>
      <c r="B22" s="513"/>
      <c r="C22" s="289" t="s">
        <v>7</v>
      </c>
      <c r="D22" s="570" t="s">
        <v>545</v>
      </c>
      <c r="E22" s="256"/>
      <c r="F22" s="263"/>
      <c r="G22" s="255"/>
      <c r="H22" s="289" t="s">
        <v>7</v>
      </c>
      <c r="I22" s="570" t="s">
        <v>545</v>
      </c>
      <c r="J22" s="256"/>
      <c r="K22" s="263"/>
      <c r="L22" s="942">
        <v>520</v>
      </c>
      <c r="M22" s="943"/>
      <c r="N22" s="942">
        <v>520</v>
      </c>
      <c r="O22" s="943"/>
      <c r="P22" s="942">
        <v>520</v>
      </c>
      <c r="Q22" s="943"/>
      <c r="R22" s="942">
        <v>520</v>
      </c>
      <c r="S22" s="943"/>
      <c r="T22" s="937">
        <v>520</v>
      </c>
      <c r="U22" s="938">
        <f t="shared" si="3"/>
        <v>0</v>
      </c>
    </row>
    <row r="23" spans="1:21" ht="12.75">
      <c r="A23" s="944"/>
      <c r="B23" s="945"/>
      <c r="C23" s="946" t="s">
        <v>29</v>
      </c>
      <c r="D23" s="575" t="s">
        <v>388</v>
      </c>
      <c r="E23" s="394"/>
      <c r="F23" s="392"/>
      <c r="G23" s="323"/>
      <c r="H23" s="251" t="s">
        <v>29</v>
      </c>
      <c r="I23" s="360" t="s">
        <v>407</v>
      </c>
      <c r="J23" s="242"/>
      <c r="K23" s="243"/>
      <c r="L23" s="937">
        <f aca="true" t="shared" si="4" ref="L23:U23">SUM(L24:L29)</f>
        <v>0</v>
      </c>
      <c r="M23" s="938">
        <f t="shared" si="4"/>
        <v>0</v>
      </c>
      <c r="N23" s="937">
        <f t="shared" si="4"/>
        <v>0</v>
      </c>
      <c r="O23" s="938">
        <f t="shared" si="4"/>
        <v>0</v>
      </c>
      <c r="P23" s="937">
        <f t="shared" si="4"/>
        <v>0</v>
      </c>
      <c r="Q23" s="938">
        <f t="shared" si="4"/>
        <v>0</v>
      </c>
      <c r="R23" s="937">
        <f t="shared" si="4"/>
        <v>0</v>
      </c>
      <c r="S23" s="938">
        <f t="shared" si="4"/>
        <v>0</v>
      </c>
      <c r="T23" s="937">
        <f t="shared" si="4"/>
        <v>0</v>
      </c>
      <c r="U23" s="938">
        <f t="shared" si="4"/>
        <v>0</v>
      </c>
    </row>
    <row r="24" spans="1:21" ht="12.75">
      <c r="A24" s="947"/>
      <c r="B24" s="948"/>
      <c r="C24" s="203"/>
      <c r="D24" s="521"/>
      <c r="E24" s="201"/>
      <c r="F24" s="235"/>
      <c r="G24" s="391"/>
      <c r="H24" s="686"/>
      <c r="I24" s="575" t="s">
        <v>14</v>
      </c>
      <c r="J24" s="394" t="s">
        <v>546</v>
      </c>
      <c r="K24" s="392"/>
      <c r="L24" s="949">
        <v>0</v>
      </c>
      <c r="M24" s="950"/>
      <c r="N24" s="949"/>
      <c r="O24" s="950"/>
      <c r="P24" s="949"/>
      <c r="Q24" s="950"/>
      <c r="R24" s="949"/>
      <c r="S24" s="951"/>
      <c r="T24" s="937">
        <f aca="true" t="shared" si="5" ref="T24:U29">+L24+N24+P24+R24</f>
        <v>0</v>
      </c>
      <c r="U24" s="938">
        <f t="shared" si="5"/>
        <v>0</v>
      </c>
    </row>
    <row r="25" spans="1:21" ht="12.75">
      <c r="A25" s="947"/>
      <c r="B25" s="948"/>
      <c r="C25" s="203"/>
      <c r="D25" s="521"/>
      <c r="E25" s="201"/>
      <c r="F25" s="235"/>
      <c r="G25" s="391"/>
      <c r="H25" s="686"/>
      <c r="I25" s="575" t="s">
        <v>15</v>
      </c>
      <c r="J25" s="394" t="s">
        <v>547</v>
      </c>
      <c r="K25" s="392"/>
      <c r="L25" s="949"/>
      <c r="M25" s="950"/>
      <c r="N25" s="949"/>
      <c r="O25" s="950"/>
      <c r="P25" s="949"/>
      <c r="Q25" s="951"/>
      <c r="R25" s="949"/>
      <c r="S25" s="951"/>
      <c r="T25" s="937"/>
      <c r="U25" s="938"/>
    </row>
    <row r="26" spans="1:21" ht="12.75">
      <c r="A26" s="947"/>
      <c r="B26" s="948"/>
      <c r="C26" s="203"/>
      <c r="D26" s="521"/>
      <c r="E26" s="201"/>
      <c r="F26" s="235"/>
      <c r="G26" s="391"/>
      <c r="H26" s="686"/>
      <c r="I26" s="575" t="s">
        <v>16</v>
      </c>
      <c r="J26" s="394" t="s">
        <v>548</v>
      </c>
      <c r="K26" s="392"/>
      <c r="L26" s="949"/>
      <c r="M26" s="950"/>
      <c r="N26" s="949"/>
      <c r="O26" s="950"/>
      <c r="P26" s="949"/>
      <c r="Q26" s="951"/>
      <c r="R26" s="949"/>
      <c r="S26" s="951"/>
      <c r="T26" s="937"/>
      <c r="U26" s="938"/>
    </row>
    <row r="27" spans="1:21" ht="12.75">
      <c r="A27" s="947"/>
      <c r="B27" s="948"/>
      <c r="C27" s="203"/>
      <c r="D27" s="521"/>
      <c r="E27" s="201"/>
      <c r="F27" s="235"/>
      <c r="G27" s="391"/>
      <c r="H27" s="686"/>
      <c r="I27" s="575" t="s">
        <v>17</v>
      </c>
      <c r="J27" s="394" t="s">
        <v>549</v>
      </c>
      <c r="K27" s="392"/>
      <c r="L27" s="949"/>
      <c r="M27" s="950"/>
      <c r="N27" s="949"/>
      <c r="O27" s="950"/>
      <c r="P27" s="949"/>
      <c r="Q27" s="951"/>
      <c r="R27" s="949"/>
      <c r="S27" s="951"/>
      <c r="T27" s="937"/>
      <c r="U27" s="938"/>
    </row>
    <row r="28" spans="1:21" ht="12.75">
      <c r="A28" s="947"/>
      <c r="B28" s="948"/>
      <c r="C28" s="705"/>
      <c r="D28" s="521"/>
      <c r="E28" s="201"/>
      <c r="F28" s="235"/>
      <c r="G28" s="391"/>
      <c r="H28" s="686"/>
      <c r="I28" s="575" t="s">
        <v>18</v>
      </c>
      <c r="J28" s="394" t="s">
        <v>550</v>
      </c>
      <c r="K28" s="392"/>
      <c r="L28" s="949"/>
      <c r="M28" s="951"/>
      <c r="N28" s="949"/>
      <c r="O28" s="950"/>
      <c r="P28" s="949"/>
      <c r="Q28" s="951"/>
      <c r="R28" s="949"/>
      <c r="S28" s="951"/>
      <c r="T28" s="937">
        <f t="shared" si="5"/>
        <v>0</v>
      </c>
      <c r="U28" s="938">
        <f t="shared" si="5"/>
        <v>0</v>
      </c>
    </row>
    <row r="29" spans="1:21" ht="12.75">
      <c r="A29" s="947"/>
      <c r="B29" s="948"/>
      <c r="C29" s="705"/>
      <c r="D29" s="521"/>
      <c r="E29" s="201"/>
      <c r="F29" s="235"/>
      <c r="G29" s="391"/>
      <c r="H29" s="686"/>
      <c r="I29" s="575" t="s">
        <v>22</v>
      </c>
      <c r="J29" s="394" t="s">
        <v>551</v>
      </c>
      <c r="K29" s="392"/>
      <c r="L29" s="949"/>
      <c r="M29" s="951"/>
      <c r="N29" s="949"/>
      <c r="O29" s="950"/>
      <c r="P29" s="949"/>
      <c r="Q29" s="951"/>
      <c r="R29" s="949"/>
      <c r="S29" s="951"/>
      <c r="T29" s="937">
        <f t="shared" si="5"/>
        <v>0</v>
      </c>
      <c r="U29" s="938">
        <f t="shared" si="5"/>
        <v>0</v>
      </c>
    </row>
    <row r="30" spans="1:21" ht="12.75">
      <c r="A30" s="572"/>
      <c r="B30" s="573"/>
      <c r="C30" s="394"/>
      <c r="D30" s="611"/>
      <c r="E30" s="394"/>
      <c r="F30" s="392"/>
      <c r="G30" s="391"/>
      <c r="H30" s="749"/>
      <c r="I30" s="611"/>
      <c r="J30" s="394"/>
      <c r="K30" s="392"/>
      <c r="L30" s="952"/>
      <c r="M30" s="953"/>
      <c r="N30" s="952"/>
      <c r="O30" s="953"/>
      <c r="P30" s="952"/>
      <c r="Q30" s="953"/>
      <c r="R30" s="952"/>
      <c r="S30" s="953"/>
      <c r="T30" s="952"/>
      <c r="U30" s="953"/>
    </row>
    <row r="31" spans="1:21" ht="12.75">
      <c r="A31" s="254"/>
      <c r="B31" s="514" t="s">
        <v>392</v>
      </c>
      <c r="C31" s="263" t="s">
        <v>552</v>
      </c>
      <c r="D31" s="262"/>
      <c r="E31" s="256"/>
      <c r="F31" s="263"/>
      <c r="G31" s="514" t="s">
        <v>392</v>
      </c>
      <c r="H31" s="256" t="s">
        <v>553</v>
      </c>
      <c r="I31" s="262"/>
      <c r="J31" s="513"/>
      <c r="K31" s="432"/>
      <c r="L31" s="954">
        <f aca="true" t="shared" si="6" ref="L31:U31">+L32+L40+L43+L47</f>
        <v>1</v>
      </c>
      <c r="M31" s="955">
        <f t="shared" si="6"/>
        <v>0</v>
      </c>
      <c r="N31" s="954">
        <f t="shared" si="6"/>
        <v>105</v>
      </c>
      <c r="O31" s="955">
        <f t="shared" si="6"/>
        <v>0</v>
      </c>
      <c r="P31" s="954">
        <f t="shared" si="6"/>
        <v>140</v>
      </c>
      <c r="Q31" s="955">
        <f t="shared" si="6"/>
        <v>0</v>
      </c>
      <c r="R31" s="954">
        <f t="shared" si="6"/>
        <v>105</v>
      </c>
      <c r="S31" s="955">
        <f t="shared" si="6"/>
        <v>0</v>
      </c>
      <c r="T31" s="954">
        <f t="shared" si="6"/>
        <v>351</v>
      </c>
      <c r="U31" s="955">
        <f t="shared" si="6"/>
        <v>0</v>
      </c>
    </row>
    <row r="32" spans="1:25" ht="12.75">
      <c r="A32" s="254"/>
      <c r="B32" s="256"/>
      <c r="C32" s="289" t="s">
        <v>5</v>
      </c>
      <c r="D32" s="262" t="s">
        <v>554</v>
      </c>
      <c r="E32" s="256"/>
      <c r="F32" s="263"/>
      <c r="G32" s="256"/>
      <c r="H32" s="289" t="s">
        <v>5</v>
      </c>
      <c r="I32" s="262" t="s">
        <v>554</v>
      </c>
      <c r="J32" s="256"/>
      <c r="K32" s="263"/>
      <c r="L32" s="937">
        <f aca="true" t="shared" si="7" ref="L32:U32">+L33+L34+L37</f>
        <v>1</v>
      </c>
      <c r="M32" s="956">
        <f t="shared" si="7"/>
        <v>0</v>
      </c>
      <c r="N32" s="937">
        <f t="shared" si="7"/>
        <v>0</v>
      </c>
      <c r="O32" s="956">
        <f t="shared" si="7"/>
        <v>0</v>
      </c>
      <c r="P32" s="937">
        <f t="shared" si="7"/>
        <v>0</v>
      </c>
      <c r="Q32" s="956">
        <f t="shared" si="7"/>
        <v>0</v>
      </c>
      <c r="R32" s="937">
        <f t="shared" si="7"/>
        <v>0</v>
      </c>
      <c r="S32" s="956">
        <f t="shared" si="7"/>
        <v>0</v>
      </c>
      <c r="T32" s="937">
        <f t="shared" si="7"/>
        <v>1</v>
      </c>
      <c r="U32" s="956">
        <f t="shared" si="7"/>
        <v>0</v>
      </c>
      <c r="V32" s="192"/>
      <c r="W32" s="192"/>
      <c r="X32" s="192"/>
      <c r="Y32" s="192"/>
    </row>
    <row r="33" spans="1:21" ht="12.75">
      <c r="A33" s="957"/>
      <c r="B33" s="242"/>
      <c r="C33" s="241"/>
      <c r="D33" s="241" t="s">
        <v>14</v>
      </c>
      <c r="E33" s="242" t="s">
        <v>555</v>
      </c>
      <c r="F33" s="243"/>
      <c r="G33" s="242"/>
      <c r="H33" s="241"/>
      <c r="I33" s="241" t="s">
        <v>14</v>
      </c>
      <c r="J33" s="242" t="s">
        <v>555</v>
      </c>
      <c r="K33" s="243"/>
      <c r="L33" s="958"/>
      <c r="M33" s="959"/>
      <c r="N33" s="958"/>
      <c r="O33" s="959"/>
      <c r="P33" s="958"/>
      <c r="Q33" s="959"/>
      <c r="R33" s="958"/>
      <c r="S33" s="959"/>
      <c r="T33" s="937">
        <f>+L33+N33+P33+R33</f>
        <v>0</v>
      </c>
      <c r="U33" s="938">
        <f>+M33+O33+Q33+S33</f>
        <v>0</v>
      </c>
    </row>
    <row r="34" spans="1:21" ht="12.75">
      <c r="A34" s="957"/>
      <c r="B34" s="242"/>
      <c r="C34" s="241"/>
      <c r="D34" s="241" t="s">
        <v>15</v>
      </c>
      <c r="E34" s="242" t="s">
        <v>556</v>
      </c>
      <c r="F34" s="243"/>
      <c r="G34" s="242"/>
      <c r="H34" s="241"/>
      <c r="I34" s="241" t="s">
        <v>15</v>
      </c>
      <c r="J34" s="242" t="s">
        <v>556</v>
      </c>
      <c r="K34" s="243"/>
      <c r="L34" s="937">
        <f aca="true" t="shared" si="8" ref="L34:U34">SUM(L35:L36)</f>
        <v>1</v>
      </c>
      <c r="M34" s="938">
        <f t="shared" si="8"/>
        <v>0</v>
      </c>
      <c r="N34" s="937">
        <f t="shared" si="8"/>
        <v>0</v>
      </c>
      <c r="O34" s="938">
        <f t="shared" si="8"/>
        <v>0</v>
      </c>
      <c r="P34" s="937">
        <f t="shared" si="8"/>
        <v>0</v>
      </c>
      <c r="Q34" s="938">
        <f t="shared" si="8"/>
        <v>0</v>
      </c>
      <c r="R34" s="937">
        <f t="shared" si="8"/>
        <v>0</v>
      </c>
      <c r="S34" s="938">
        <f t="shared" si="8"/>
        <v>0</v>
      </c>
      <c r="T34" s="937">
        <f t="shared" si="8"/>
        <v>1</v>
      </c>
      <c r="U34" s="938">
        <f t="shared" si="8"/>
        <v>0</v>
      </c>
    </row>
    <row r="35" spans="1:21" ht="12.75">
      <c r="A35" s="957"/>
      <c r="B35" s="242"/>
      <c r="C35" s="241"/>
      <c r="D35" s="241"/>
      <c r="E35" s="242" t="s">
        <v>557</v>
      </c>
      <c r="F35" s="243" t="s">
        <v>379</v>
      </c>
      <c r="G35" s="242"/>
      <c r="H35" s="241"/>
      <c r="I35" s="241"/>
      <c r="J35" s="242" t="s">
        <v>557</v>
      </c>
      <c r="K35" s="243" t="s">
        <v>379</v>
      </c>
      <c r="L35" s="958"/>
      <c r="M35" s="959"/>
      <c r="N35" s="958"/>
      <c r="O35" s="959"/>
      <c r="P35" s="958"/>
      <c r="Q35" s="959"/>
      <c r="R35" s="958"/>
      <c r="S35" s="959"/>
      <c r="T35" s="937">
        <f>+L35+N35+P35+R35</f>
        <v>0</v>
      </c>
      <c r="U35" s="938">
        <f>+M35+O35+Q35+S35</f>
        <v>0</v>
      </c>
    </row>
    <row r="36" spans="1:21" ht="12.75">
      <c r="A36" s="957"/>
      <c r="B36" s="242"/>
      <c r="C36" s="241"/>
      <c r="D36" s="241"/>
      <c r="E36" s="242" t="s">
        <v>558</v>
      </c>
      <c r="F36" s="243" t="s">
        <v>559</v>
      </c>
      <c r="G36" s="242"/>
      <c r="H36" s="241"/>
      <c r="I36" s="241"/>
      <c r="J36" s="242" t="s">
        <v>558</v>
      </c>
      <c r="K36" s="243" t="s">
        <v>559</v>
      </c>
      <c r="L36" s="958">
        <v>1</v>
      </c>
      <c r="M36" s="959"/>
      <c r="N36" s="958"/>
      <c r="O36" s="959"/>
      <c r="P36" s="958"/>
      <c r="Q36" s="959"/>
      <c r="R36" s="958"/>
      <c r="S36" s="959"/>
      <c r="T36" s="937">
        <f>+L36+N36+P36+R36</f>
        <v>1</v>
      </c>
      <c r="U36" s="938">
        <f>+M36+O36+Q36+S36</f>
        <v>0</v>
      </c>
    </row>
    <row r="37" spans="1:21" ht="12.75">
      <c r="A37" s="957"/>
      <c r="B37" s="242"/>
      <c r="C37" s="241"/>
      <c r="D37" s="360" t="s">
        <v>16</v>
      </c>
      <c r="E37" s="242" t="s">
        <v>560</v>
      </c>
      <c r="F37" s="243"/>
      <c r="G37" s="242"/>
      <c r="H37" s="241"/>
      <c r="I37" s="360" t="s">
        <v>16</v>
      </c>
      <c r="J37" s="242" t="s">
        <v>560</v>
      </c>
      <c r="K37" s="243"/>
      <c r="L37" s="937">
        <f aca="true" t="shared" si="9" ref="L37:U37">SUM(L38:L39)</f>
        <v>0</v>
      </c>
      <c r="M37" s="938">
        <f t="shared" si="9"/>
        <v>0</v>
      </c>
      <c r="N37" s="937">
        <f t="shared" si="9"/>
        <v>0</v>
      </c>
      <c r="O37" s="938">
        <f t="shared" si="9"/>
        <v>0</v>
      </c>
      <c r="P37" s="937">
        <f t="shared" si="9"/>
        <v>0</v>
      </c>
      <c r="Q37" s="938">
        <f t="shared" si="9"/>
        <v>0</v>
      </c>
      <c r="R37" s="937">
        <f t="shared" si="9"/>
        <v>0</v>
      </c>
      <c r="S37" s="938">
        <f t="shared" si="9"/>
        <v>0</v>
      </c>
      <c r="T37" s="937">
        <f t="shared" si="9"/>
        <v>0</v>
      </c>
      <c r="U37" s="938">
        <f t="shared" si="9"/>
        <v>0</v>
      </c>
    </row>
    <row r="38" spans="1:21" ht="12.75">
      <c r="A38" s="957"/>
      <c r="B38" s="242"/>
      <c r="C38" s="241"/>
      <c r="D38" s="360"/>
      <c r="E38" s="242" t="s">
        <v>557</v>
      </c>
      <c r="F38" s="243" t="s">
        <v>379</v>
      </c>
      <c r="G38" s="242"/>
      <c r="H38" s="241"/>
      <c r="I38" s="241"/>
      <c r="J38" s="242" t="s">
        <v>557</v>
      </c>
      <c r="K38" s="243" t="s">
        <v>379</v>
      </c>
      <c r="L38" s="958"/>
      <c r="M38" s="959"/>
      <c r="N38" s="958"/>
      <c r="O38" s="959"/>
      <c r="P38" s="958"/>
      <c r="Q38" s="959"/>
      <c r="R38" s="958"/>
      <c r="S38" s="959"/>
      <c r="T38" s="937">
        <f>+L38+N38+P38+R38</f>
        <v>0</v>
      </c>
      <c r="U38" s="938">
        <f>+M38+O38+Q38+S38</f>
        <v>0</v>
      </c>
    </row>
    <row r="39" spans="1:21" ht="12.75">
      <c r="A39" s="957"/>
      <c r="B39" s="242"/>
      <c r="C39" s="241"/>
      <c r="D39" s="360"/>
      <c r="E39" s="242" t="s">
        <v>558</v>
      </c>
      <c r="F39" s="243" t="s">
        <v>559</v>
      </c>
      <c r="G39" s="242"/>
      <c r="H39" s="241"/>
      <c r="I39" s="241"/>
      <c r="J39" s="242" t="s">
        <v>558</v>
      </c>
      <c r="K39" s="243" t="s">
        <v>559</v>
      </c>
      <c r="L39" s="958"/>
      <c r="M39" s="959"/>
      <c r="N39" s="958"/>
      <c r="O39" s="959"/>
      <c r="P39" s="958"/>
      <c r="Q39" s="959"/>
      <c r="R39" s="958"/>
      <c r="S39" s="959"/>
      <c r="T39" s="937">
        <f>+L39+N39+P39+R39</f>
        <v>0</v>
      </c>
      <c r="U39" s="938">
        <f>+M39+O39+Q39+S39</f>
        <v>0</v>
      </c>
    </row>
    <row r="40" spans="1:21" ht="12.75">
      <c r="A40" s="957"/>
      <c r="B40" s="242"/>
      <c r="C40" s="251" t="s">
        <v>6</v>
      </c>
      <c r="D40" s="360" t="s">
        <v>561</v>
      </c>
      <c r="E40" s="242"/>
      <c r="F40" s="243"/>
      <c r="G40" s="242"/>
      <c r="H40" s="251" t="s">
        <v>6</v>
      </c>
      <c r="I40" s="360" t="s">
        <v>561</v>
      </c>
      <c r="J40" s="242"/>
      <c r="K40" s="243"/>
      <c r="L40" s="937">
        <f aca="true" t="shared" si="10" ref="L40:U40">SUM(L41:L42)</f>
        <v>0</v>
      </c>
      <c r="M40" s="938">
        <f t="shared" si="10"/>
        <v>0</v>
      </c>
      <c r="N40" s="937">
        <f t="shared" si="10"/>
        <v>0</v>
      </c>
      <c r="O40" s="938">
        <f t="shared" si="10"/>
        <v>0</v>
      </c>
      <c r="P40" s="937">
        <f t="shared" si="10"/>
        <v>0</v>
      </c>
      <c r="Q40" s="938">
        <f t="shared" si="10"/>
        <v>0</v>
      </c>
      <c r="R40" s="937">
        <f t="shared" si="10"/>
        <v>0</v>
      </c>
      <c r="S40" s="938">
        <f t="shared" si="10"/>
        <v>0</v>
      </c>
      <c r="T40" s="937">
        <f t="shared" si="10"/>
        <v>0</v>
      </c>
      <c r="U40" s="938">
        <f t="shared" si="10"/>
        <v>0</v>
      </c>
    </row>
    <row r="41" spans="1:21" ht="12.75">
      <c r="A41" s="957"/>
      <c r="B41" s="242"/>
      <c r="C41" s="251"/>
      <c r="D41" s="360"/>
      <c r="E41" s="242" t="s">
        <v>557</v>
      </c>
      <c r="F41" s="243" t="s">
        <v>379</v>
      </c>
      <c r="G41" s="242"/>
      <c r="H41" s="251"/>
      <c r="I41" s="241"/>
      <c r="J41" s="242" t="s">
        <v>557</v>
      </c>
      <c r="K41" s="243" t="s">
        <v>379</v>
      </c>
      <c r="L41" s="958"/>
      <c r="M41" s="959"/>
      <c r="N41" s="958"/>
      <c r="O41" s="959"/>
      <c r="P41" s="958"/>
      <c r="Q41" s="959"/>
      <c r="R41" s="958"/>
      <c r="S41" s="959"/>
      <c r="T41" s="937">
        <f>+L41+N41+P41+R41</f>
        <v>0</v>
      </c>
      <c r="U41" s="938">
        <f>+M41+O41+Q41+S41</f>
        <v>0</v>
      </c>
    </row>
    <row r="42" spans="1:21" ht="12.75">
      <c r="A42" s="231"/>
      <c r="B42" s="201"/>
      <c r="C42" s="203"/>
      <c r="D42" s="521"/>
      <c r="E42" s="242" t="s">
        <v>558</v>
      </c>
      <c r="F42" s="243" t="s">
        <v>559</v>
      </c>
      <c r="G42" s="201"/>
      <c r="H42" s="203"/>
      <c r="I42" s="199"/>
      <c r="J42" s="242" t="s">
        <v>558</v>
      </c>
      <c r="K42" s="243" t="s">
        <v>559</v>
      </c>
      <c r="L42" s="960"/>
      <c r="M42" s="961"/>
      <c r="N42" s="960"/>
      <c r="O42" s="961"/>
      <c r="P42" s="960"/>
      <c r="Q42" s="961"/>
      <c r="R42" s="960"/>
      <c r="S42" s="961"/>
      <c r="T42" s="937">
        <f>+L42+N42+P42+R42</f>
        <v>0</v>
      </c>
      <c r="U42" s="938">
        <f>+M42+O42+Q42+S42</f>
        <v>0</v>
      </c>
    </row>
    <row r="43" spans="1:21" ht="12.75">
      <c r="A43" s="957"/>
      <c r="B43" s="242"/>
      <c r="C43" s="251" t="s">
        <v>7</v>
      </c>
      <c r="D43" s="962" t="s">
        <v>562</v>
      </c>
      <c r="E43" s="242"/>
      <c r="F43" s="243"/>
      <c r="G43" s="242"/>
      <c r="H43" s="251" t="s">
        <v>7</v>
      </c>
      <c r="I43" s="962" t="s">
        <v>562</v>
      </c>
      <c r="J43" s="242"/>
      <c r="K43" s="243"/>
      <c r="L43" s="963">
        <f>SUM(L44:L46)</f>
        <v>0</v>
      </c>
      <c r="M43" s="964"/>
      <c r="N43" s="963">
        <v>70</v>
      </c>
      <c r="O43" s="964"/>
      <c r="P43" s="963">
        <v>105</v>
      </c>
      <c r="Q43" s="964">
        <f>SUM(Q44:Q46)</f>
        <v>0</v>
      </c>
      <c r="R43" s="963">
        <v>70</v>
      </c>
      <c r="S43" s="964">
        <f>SUM(S44:S46)</f>
        <v>0</v>
      </c>
      <c r="T43" s="963">
        <f>L43+N43+P43+R43</f>
        <v>245</v>
      </c>
      <c r="U43" s="964">
        <f>SUM(U44:U46)</f>
        <v>0</v>
      </c>
    </row>
    <row r="44" spans="1:21" ht="12.75">
      <c r="A44" s="957"/>
      <c r="B44" s="242"/>
      <c r="C44" s="251"/>
      <c r="D44" s="241" t="s">
        <v>14</v>
      </c>
      <c r="E44" s="242" t="s">
        <v>563</v>
      </c>
      <c r="F44" s="243"/>
      <c r="G44" s="242"/>
      <c r="H44" s="251"/>
      <c r="I44" s="241" t="s">
        <v>14</v>
      </c>
      <c r="J44" s="242" t="s">
        <v>563</v>
      </c>
      <c r="K44" s="243"/>
      <c r="L44" s="965"/>
      <c r="M44" s="966"/>
      <c r="N44" s="965"/>
      <c r="O44" s="966"/>
      <c r="P44" s="965"/>
      <c r="Q44" s="966"/>
      <c r="R44" s="965"/>
      <c r="S44" s="966"/>
      <c r="T44" s="937">
        <f aca="true" t="shared" si="11" ref="T44:U46">+L44+N44+P44+R44</f>
        <v>0</v>
      </c>
      <c r="U44" s="938">
        <f t="shared" si="11"/>
        <v>0</v>
      </c>
    </row>
    <row r="45" spans="1:21" ht="12.75">
      <c r="A45" s="957"/>
      <c r="B45" s="242"/>
      <c r="C45" s="251"/>
      <c r="D45" s="241" t="s">
        <v>15</v>
      </c>
      <c r="E45" s="242" t="s">
        <v>564</v>
      </c>
      <c r="F45" s="243"/>
      <c r="G45" s="242"/>
      <c r="H45" s="251"/>
      <c r="I45" s="241" t="s">
        <v>15</v>
      </c>
      <c r="J45" s="242" t="s">
        <v>564</v>
      </c>
      <c r="K45" s="243"/>
      <c r="L45" s="965"/>
      <c r="M45" s="966"/>
      <c r="N45" s="965"/>
      <c r="O45" s="966"/>
      <c r="P45" s="965"/>
      <c r="Q45" s="966"/>
      <c r="R45" s="965"/>
      <c r="S45" s="966"/>
      <c r="T45" s="937">
        <f t="shared" si="11"/>
        <v>0</v>
      </c>
      <c r="U45" s="938">
        <f t="shared" si="11"/>
        <v>0</v>
      </c>
    </row>
    <row r="46" spans="1:21" ht="12.75">
      <c r="A46" s="957"/>
      <c r="B46" s="242"/>
      <c r="C46" s="251"/>
      <c r="D46" s="360" t="s">
        <v>16</v>
      </c>
      <c r="E46" s="242" t="s">
        <v>565</v>
      </c>
      <c r="F46" s="243"/>
      <c r="G46" s="242"/>
      <c r="H46" s="251"/>
      <c r="I46" s="360" t="s">
        <v>16</v>
      </c>
      <c r="J46" s="242" t="s">
        <v>565</v>
      </c>
      <c r="K46" s="243"/>
      <c r="L46" s="965"/>
      <c r="M46" s="966"/>
      <c r="N46" s="965"/>
      <c r="O46" s="966"/>
      <c r="P46" s="965"/>
      <c r="Q46" s="966"/>
      <c r="R46" s="965"/>
      <c r="S46" s="966"/>
      <c r="T46" s="937">
        <f t="shared" si="11"/>
        <v>0</v>
      </c>
      <c r="U46" s="938">
        <f t="shared" si="11"/>
        <v>0</v>
      </c>
    </row>
    <row r="47" spans="1:21" ht="12.75">
      <c r="A47" s="957"/>
      <c r="B47" s="323"/>
      <c r="C47" s="251" t="s">
        <v>29</v>
      </c>
      <c r="D47" s="962" t="s">
        <v>566</v>
      </c>
      <c r="E47" s="242"/>
      <c r="F47" s="263"/>
      <c r="G47" s="255"/>
      <c r="H47" s="251" t="s">
        <v>29</v>
      </c>
      <c r="I47" s="962" t="s">
        <v>566</v>
      </c>
      <c r="J47" s="242"/>
      <c r="K47" s="967"/>
      <c r="L47" s="937">
        <f>SUM(L48:L50)</f>
        <v>0</v>
      </c>
      <c r="M47" s="938"/>
      <c r="N47" s="937">
        <v>35</v>
      </c>
      <c r="O47" s="938"/>
      <c r="P47" s="937">
        <v>35</v>
      </c>
      <c r="Q47" s="938">
        <f>SUM(Q48:Q50)</f>
        <v>0</v>
      </c>
      <c r="R47" s="937">
        <v>35</v>
      </c>
      <c r="S47" s="938">
        <f>SUM(S48:S50)</f>
        <v>0</v>
      </c>
      <c r="T47" s="963">
        <f>L47+N47+P47+R47</f>
        <v>105</v>
      </c>
      <c r="U47" s="938">
        <f>SUM(U48:U50)</f>
        <v>0</v>
      </c>
    </row>
    <row r="48" spans="1:21" ht="12.75">
      <c r="A48" s="957"/>
      <c r="B48" s="323"/>
      <c r="C48" s="251"/>
      <c r="D48" s="360" t="s">
        <v>14</v>
      </c>
      <c r="E48" s="242" t="s">
        <v>563</v>
      </c>
      <c r="F48" s="243"/>
      <c r="G48" s="323"/>
      <c r="H48" s="251"/>
      <c r="I48" s="277" t="s">
        <v>14</v>
      </c>
      <c r="J48" s="242" t="s">
        <v>563</v>
      </c>
      <c r="K48" s="243"/>
      <c r="L48" s="965"/>
      <c r="M48" s="966"/>
      <c r="N48" s="965"/>
      <c r="O48" s="966"/>
      <c r="P48" s="965"/>
      <c r="Q48" s="966"/>
      <c r="R48" s="965"/>
      <c r="S48" s="966"/>
      <c r="T48" s="937">
        <f aca="true" t="shared" si="12" ref="T48:U50">+L48+N48+P48+R48</f>
        <v>0</v>
      </c>
      <c r="U48" s="938">
        <f t="shared" si="12"/>
        <v>0</v>
      </c>
    </row>
    <row r="49" spans="1:21" ht="12.75">
      <c r="A49" s="957"/>
      <c r="B49" s="323"/>
      <c r="C49" s="251"/>
      <c r="D49" s="360" t="s">
        <v>15</v>
      </c>
      <c r="E49" s="242" t="s">
        <v>564</v>
      </c>
      <c r="F49" s="243"/>
      <c r="G49" s="323"/>
      <c r="H49" s="251"/>
      <c r="I49" s="277" t="s">
        <v>15</v>
      </c>
      <c r="J49" s="242" t="s">
        <v>564</v>
      </c>
      <c r="K49" s="243"/>
      <c r="L49" s="965"/>
      <c r="M49" s="966"/>
      <c r="N49" s="965"/>
      <c r="O49" s="966"/>
      <c r="P49" s="965"/>
      <c r="Q49" s="966"/>
      <c r="R49" s="965"/>
      <c r="S49" s="966"/>
      <c r="T49" s="937">
        <f t="shared" si="12"/>
        <v>0</v>
      </c>
      <c r="U49" s="938">
        <f t="shared" si="12"/>
        <v>0</v>
      </c>
    </row>
    <row r="50" spans="1:21" ht="12.75">
      <c r="A50" s="957"/>
      <c r="B50" s="323"/>
      <c r="C50" s="251"/>
      <c r="D50" s="360" t="s">
        <v>16</v>
      </c>
      <c r="E50" s="242" t="s">
        <v>565</v>
      </c>
      <c r="F50" s="243"/>
      <c r="G50" s="323"/>
      <c r="H50" s="251"/>
      <c r="I50" s="287" t="s">
        <v>16</v>
      </c>
      <c r="J50" s="242" t="s">
        <v>565</v>
      </c>
      <c r="K50" s="243"/>
      <c r="L50" s="965"/>
      <c r="M50" s="966"/>
      <c r="N50" s="965"/>
      <c r="O50" s="966"/>
      <c r="P50" s="965"/>
      <c r="Q50" s="966"/>
      <c r="R50" s="965"/>
      <c r="S50" s="966"/>
      <c r="T50" s="937">
        <f t="shared" si="12"/>
        <v>0</v>
      </c>
      <c r="U50" s="938">
        <f t="shared" si="12"/>
        <v>0</v>
      </c>
    </row>
    <row r="51" spans="1:21" ht="12.75">
      <c r="A51" s="231"/>
      <c r="B51" s="201"/>
      <c r="C51" s="203"/>
      <c r="D51" s="199"/>
      <c r="E51" s="201"/>
      <c r="F51" s="235"/>
      <c r="G51" s="391"/>
      <c r="H51" s="946"/>
      <c r="I51" s="394"/>
      <c r="J51" s="394"/>
      <c r="K51" s="392"/>
      <c r="L51" s="952"/>
      <c r="M51" s="968"/>
      <c r="N51" s="952"/>
      <c r="O51" s="968"/>
      <c r="P51" s="952"/>
      <c r="Q51" s="968"/>
      <c r="R51" s="952"/>
      <c r="S51" s="968"/>
      <c r="T51" s="952"/>
      <c r="U51" s="968"/>
    </row>
    <row r="52" spans="1:21" ht="12.75">
      <c r="A52" s="231"/>
      <c r="B52" s="204" t="s">
        <v>414</v>
      </c>
      <c r="C52" s="199" t="s">
        <v>567</v>
      </c>
      <c r="D52" s="199"/>
      <c r="E52" s="201"/>
      <c r="F52" s="235"/>
      <c r="G52" s="514" t="s">
        <v>414</v>
      </c>
      <c r="H52" s="287" t="s">
        <v>568</v>
      </c>
      <c r="I52" s="256"/>
      <c r="J52" s="256"/>
      <c r="K52" s="263"/>
      <c r="L52" s="954">
        <f>SUM(L53:L57)</f>
        <v>3</v>
      </c>
      <c r="M52" s="969">
        <f>SUM(M53:M57)</f>
        <v>0</v>
      </c>
      <c r="N52" s="954">
        <f aca="true" t="shared" si="13" ref="N52:U52">SUM(N53:N57)</f>
        <v>0</v>
      </c>
      <c r="O52" s="969">
        <f t="shared" si="13"/>
        <v>0</v>
      </c>
      <c r="P52" s="954">
        <f t="shared" si="13"/>
        <v>1</v>
      </c>
      <c r="Q52" s="969">
        <f t="shared" si="13"/>
        <v>0</v>
      </c>
      <c r="R52" s="954">
        <f t="shared" si="13"/>
        <v>0</v>
      </c>
      <c r="S52" s="969">
        <f t="shared" si="13"/>
        <v>0</v>
      </c>
      <c r="T52" s="954">
        <f t="shared" si="13"/>
        <v>4</v>
      </c>
      <c r="U52" s="969">
        <f t="shared" si="13"/>
        <v>0</v>
      </c>
    </row>
    <row r="53" spans="1:21" ht="12.75">
      <c r="A53" s="957"/>
      <c r="B53" s="679"/>
      <c r="C53" s="251" t="s">
        <v>5</v>
      </c>
      <c r="D53" s="360" t="s">
        <v>569</v>
      </c>
      <c r="E53" s="242"/>
      <c r="F53" s="243"/>
      <c r="G53" s="679"/>
      <c r="H53" s="251" t="s">
        <v>5</v>
      </c>
      <c r="I53" s="277" t="s">
        <v>569</v>
      </c>
      <c r="J53" s="242"/>
      <c r="K53" s="243"/>
      <c r="L53" s="965">
        <v>1</v>
      </c>
      <c r="M53" s="966"/>
      <c r="N53" s="965"/>
      <c r="O53" s="966"/>
      <c r="P53" s="965"/>
      <c r="Q53" s="966"/>
      <c r="R53" s="965"/>
      <c r="S53" s="966"/>
      <c r="T53" s="937">
        <f aca="true" t="shared" si="14" ref="T53:U56">+L53+N53+P53+R53</f>
        <v>1</v>
      </c>
      <c r="U53" s="938">
        <f t="shared" si="14"/>
        <v>0</v>
      </c>
    </row>
    <row r="54" spans="1:21" ht="12.75">
      <c r="A54" s="957"/>
      <c r="B54" s="679"/>
      <c r="C54" s="251" t="s">
        <v>6</v>
      </c>
      <c r="D54" s="360" t="s">
        <v>570</v>
      </c>
      <c r="E54" s="242"/>
      <c r="F54" s="243"/>
      <c r="G54" s="679"/>
      <c r="H54" s="251" t="s">
        <v>6</v>
      </c>
      <c r="I54" s="277" t="s">
        <v>570</v>
      </c>
      <c r="J54" s="242"/>
      <c r="K54" s="243"/>
      <c r="L54" s="965"/>
      <c r="M54" s="966"/>
      <c r="N54" s="965"/>
      <c r="O54" s="966"/>
      <c r="P54" s="965">
        <v>1</v>
      </c>
      <c r="Q54" s="966"/>
      <c r="R54" s="965"/>
      <c r="S54" s="966"/>
      <c r="T54" s="937">
        <f t="shared" si="14"/>
        <v>1</v>
      </c>
      <c r="U54" s="938">
        <f t="shared" si="14"/>
        <v>0</v>
      </c>
    </row>
    <row r="55" spans="1:21" ht="12.75">
      <c r="A55" s="957"/>
      <c r="B55" s="679"/>
      <c r="C55" s="251" t="s">
        <v>7</v>
      </c>
      <c r="D55" s="360" t="s">
        <v>571</v>
      </c>
      <c r="E55" s="242"/>
      <c r="F55" s="392"/>
      <c r="G55" s="686"/>
      <c r="H55" s="203" t="s">
        <v>7</v>
      </c>
      <c r="I55" s="261" t="s">
        <v>571</v>
      </c>
      <c r="J55" s="201"/>
      <c r="K55" s="235"/>
      <c r="L55" s="970">
        <v>1</v>
      </c>
      <c r="M55" s="971"/>
      <c r="N55" s="970"/>
      <c r="O55" s="971"/>
      <c r="P55" s="970"/>
      <c r="Q55" s="971"/>
      <c r="R55" s="970"/>
      <c r="S55" s="971"/>
      <c r="T55" s="937">
        <f t="shared" si="14"/>
        <v>1</v>
      </c>
      <c r="U55" s="938">
        <f t="shared" si="14"/>
        <v>0</v>
      </c>
    </row>
    <row r="56" spans="1:21" ht="12.75">
      <c r="A56" s="957"/>
      <c r="B56" s="679"/>
      <c r="C56" s="251" t="s">
        <v>29</v>
      </c>
      <c r="D56" s="360" t="s">
        <v>572</v>
      </c>
      <c r="E56" s="242"/>
      <c r="F56" s="243"/>
      <c r="G56" s="686"/>
      <c r="H56" s="251" t="s">
        <v>29</v>
      </c>
      <c r="I56" s="277" t="s">
        <v>572</v>
      </c>
      <c r="J56" s="242"/>
      <c r="K56" s="392"/>
      <c r="L56" s="970">
        <v>1</v>
      </c>
      <c r="M56" s="971"/>
      <c r="N56" s="970"/>
      <c r="O56" s="971"/>
      <c r="P56" s="970"/>
      <c r="Q56" s="971"/>
      <c r="R56" s="970"/>
      <c r="S56" s="971"/>
      <c r="T56" s="937">
        <f t="shared" si="14"/>
        <v>1</v>
      </c>
      <c r="U56" s="938">
        <f t="shared" si="14"/>
        <v>0</v>
      </c>
    </row>
    <row r="57" spans="1:21" ht="12.75">
      <c r="A57" s="957"/>
      <c r="B57" s="679"/>
      <c r="C57" s="251" t="s">
        <v>31</v>
      </c>
      <c r="D57" s="360" t="s">
        <v>573</v>
      </c>
      <c r="E57" s="242"/>
      <c r="F57" s="243"/>
      <c r="G57" s="686"/>
      <c r="H57" s="946" t="s">
        <v>31</v>
      </c>
      <c r="I57" s="360" t="s">
        <v>573</v>
      </c>
      <c r="J57" s="394"/>
      <c r="K57" s="392"/>
      <c r="L57" s="970"/>
      <c r="M57" s="971"/>
      <c r="N57" s="970"/>
      <c r="O57" s="971"/>
      <c r="P57" s="970"/>
      <c r="Q57" s="971"/>
      <c r="R57" s="970"/>
      <c r="S57" s="971"/>
      <c r="T57" s="952"/>
      <c r="U57" s="968"/>
    </row>
    <row r="58" spans="1:176" s="201" customFormat="1" ht="12.75">
      <c r="A58" s="231"/>
      <c r="B58" s="972"/>
      <c r="C58" s="199"/>
      <c r="D58" s="199"/>
      <c r="E58" s="250"/>
      <c r="F58" s="627"/>
      <c r="G58" s="1119"/>
      <c r="H58" s="1119"/>
      <c r="I58" s="1119"/>
      <c r="J58" s="1119"/>
      <c r="K58" s="973"/>
      <c r="L58" s="952"/>
      <c r="M58" s="968"/>
      <c r="N58" s="952"/>
      <c r="O58" s="968"/>
      <c r="P58" s="952"/>
      <c r="Q58" s="968"/>
      <c r="R58" s="952"/>
      <c r="S58" s="968"/>
      <c r="T58" s="952"/>
      <c r="U58" s="968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  <c r="DQ58" s="187"/>
      <c r="DR58" s="187"/>
      <c r="DS58" s="187"/>
      <c r="DT58" s="187"/>
      <c r="DU58" s="187"/>
      <c r="DV58" s="187"/>
      <c r="DW58" s="187"/>
      <c r="DX58" s="187"/>
      <c r="DY58" s="187"/>
      <c r="DZ58" s="187"/>
      <c r="EA58" s="187"/>
      <c r="EB58" s="187"/>
      <c r="EC58" s="187"/>
      <c r="ED58" s="187"/>
      <c r="EE58" s="187"/>
      <c r="EF58" s="187"/>
      <c r="EG58" s="187"/>
      <c r="EH58" s="187"/>
      <c r="EI58" s="187"/>
      <c r="EJ58" s="187"/>
      <c r="EK58" s="187"/>
      <c r="EL58" s="187"/>
      <c r="EM58" s="187"/>
      <c r="EN58" s="187"/>
      <c r="EO58" s="187"/>
      <c r="EP58" s="187"/>
      <c r="EQ58" s="187"/>
      <c r="ER58" s="187"/>
      <c r="ES58" s="187"/>
      <c r="ET58" s="187"/>
      <c r="EU58" s="187"/>
      <c r="EV58" s="187"/>
      <c r="EW58" s="187"/>
      <c r="EX58" s="187"/>
      <c r="EY58" s="187"/>
      <c r="EZ58" s="187"/>
      <c r="FA58" s="187"/>
      <c r="FB58" s="187"/>
      <c r="FC58" s="187"/>
      <c r="FD58" s="187"/>
      <c r="FE58" s="187"/>
      <c r="FF58" s="187"/>
      <c r="FG58" s="187"/>
      <c r="FH58" s="187"/>
      <c r="FI58" s="187"/>
      <c r="FJ58" s="187"/>
      <c r="FK58" s="187"/>
      <c r="FL58" s="187"/>
      <c r="FM58" s="187"/>
      <c r="FN58" s="187"/>
      <c r="FO58" s="187"/>
      <c r="FP58" s="187"/>
      <c r="FQ58" s="187"/>
      <c r="FR58" s="187"/>
      <c r="FS58" s="187"/>
      <c r="FT58" s="187"/>
    </row>
    <row r="59" spans="1:21" ht="12.75">
      <c r="A59" s="231"/>
      <c r="B59" s="204" t="s">
        <v>462</v>
      </c>
      <c r="C59" s="521" t="s">
        <v>574</v>
      </c>
      <c r="D59" s="521"/>
      <c r="E59" s="250"/>
      <c r="F59" s="627"/>
      <c r="G59" s="514" t="s">
        <v>462</v>
      </c>
      <c r="H59" s="287" t="s">
        <v>575</v>
      </c>
      <c r="I59" s="256"/>
      <c r="J59" s="256"/>
      <c r="K59" s="263"/>
      <c r="L59" s="954"/>
      <c r="M59" s="969"/>
      <c r="N59" s="954"/>
      <c r="O59" s="969"/>
      <c r="P59" s="954"/>
      <c r="Q59" s="969"/>
      <c r="R59" s="954"/>
      <c r="S59" s="969"/>
      <c r="T59" s="954"/>
      <c r="U59" s="969"/>
    </row>
    <row r="60" spans="1:176" s="340" customFormat="1" ht="13.5" thickBot="1">
      <c r="A60" s="957"/>
      <c r="B60" s="323"/>
      <c r="C60" s="251" t="s">
        <v>5</v>
      </c>
      <c r="D60" s="360" t="s">
        <v>576</v>
      </c>
      <c r="E60" s="531"/>
      <c r="F60" s="532"/>
      <c r="G60" s="679"/>
      <c r="H60" s="251" t="s">
        <v>5</v>
      </c>
      <c r="I60" s="277" t="s">
        <v>577</v>
      </c>
      <c r="J60" s="531"/>
      <c r="K60" s="532"/>
      <c r="L60" s="937">
        <f aca="true" t="shared" si="15" ref="L60:U60">SUM(L61:L63)</f>
        <v>0</v>
      </c>
      <c r="M60" s="974" t="e">
        <f>AVERAGE(M61:M63)</f>
        <v>#DIV/0!</v>
      </c>
      <c r="N60" s="937">
        <f t="shared" si="15"/>
        <v>0</v>
      </c>
      <c r="O60" s="974" t="e">
        <f>AVERAGE(O61:O63)</f>
        <v>#DIV/0!</v>
      </c>
      <c r="P60" s="937">
        <f t="shared" si="15"/>
        <v>0</v>
      </c>
      <c r="Q60" s="938">
        <f t="shared" si="15"/>
        <v>0</v>
      </c>
      <c r="R60" s="937">
        <f t="shared" si="15"/>
        <v>0</v>
      </c>
      <c r="S60" s="938">
        <f t="shared" si="15"/>
        <v>0</v>
      </c>
      <c r="T60" s="937">
        <f t="shared" si="15"/>
        <v>0</v>
      </c>
      <c r="U60" s="938">
        <f t="shared" si="15"/>
        <v>0</v>
      </c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87"/>
      <c r="DX60" s="187"/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7"/>
      <c r="EK60" s="187"/>
      <c r="EL60" s="187"/>
      <c r="EM60" s="187"/>
      <c r="EN60" s="187"/>
      <c r="EO60" s="187"/>
      <c r="EP60" s="187"/>
      <c r="EQ60" s="187"/>
      <c r="ER60" s="187"/>
      <c r="ES60" s="187"/>
      <c r="ET60" s="187"/>
      <c r="EU60" s="187"/>
      <c r="EV60" s="187"/>
      <c r="EW60" s="187"/>
      <c r="EX60" s="187"/>
      <c r="EY60" s="187"/>
      <c r="EZ60" s="187"/>
      <c r="FA60" s="187"/>
      <c r="FB60" s="187"/>
      <c r="FC60" s="187"/>
      <c r="FD60" s="187"/>
      <c r="FE60" s="187"/>
      <c r="FF60" s="187"/>
      <c r="FG60" s="187"/>
      <c r="FH60" s="187"/>
      <c r="FI60" s="187"/>
      <c r="FJ60" s="187"/>
      <c r="FK60" s="187"/>
      <c r="FL60" s="187"/>
      <c r="FM60" s="187"/>
      <c r="FN60" s="187"/>
      <c r="FO60" s="187"/>
      <c r="FP60" s="187"/>
      <c r="FQ60" s="187"/>
      <c r="FR60" s="187"/>
      <c r="FS60" s="187"/>
      <c r="FT60" s="187"/>
    </row>
    <row r="61" spans="1:176" s="501" customFormat="1" ht="12.75">
      <c r="A61" s="957"/>
      <c r="B61" s="323"/>
      <c r="C61" s="360"/>
      <c r="D61" s="360" t="s">
        <v>14</v>
      </c>
      <c r="E61" s="242" t="s">
        <v>578</v>
      </c>
      <c r="F61" s="243"/>
      <c r="G61" s="679"/>
      <c r="H61" s="570"/>
      <c r="I61" s="277" t="s">
        <v>14</v>
      </c>
      <c r="J61" s="242" t="s">
        <v>578</v>
      </c>
      <c r="K61" s="243"/>
      <c r="L61" s="965"/>
      <c r="M61" s="975"/>
      <c r="N61" s="965"/>
      <c r="O61" s="975"/>
      <c r="P61" s="965"/>
      <c r="Q61" s="966"/>
      <c r="R61" s="965"/>
      <c r="S61" s="966"/>
      <c r="T61" s="937">
        <f aca="true" t="shared" si="16" ref="T61:U63">+L61+N61+P61+R61</f>
        <v>0</v>
      </c>
      <c r="U61" s="938">
        <f t="shared" si="16"/>
        <v>0</v>
      </c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  <c r="DQ61" s="187"/>
      <c r="DR61" s="187"/>
      <c r="DS61" s="187"/>
      <c r="DT61" s="187"/>
      <c r="DU61" s="187"/>
      <c r="DV61" s="187"/>
      <c r="DW61" s="187"/>
      <c r="DX61" s="187"/>
      <c r="DY61" s="187"/>
      <c r="DZ61" s="187"/>
      <c r="EA61" s="187"/>
      <c r="EB61" s="187"/>
      <c r="EC61" s="187"/>
      <c r="ED61" s="187"/>
      <c r="EE61" s="187"/>
      <c r="EF61" s="187"/>
      <c r="EG61" s="187"/>
      <c r="EH61" s="187"/>
      <c r="EI61" s="187"/>
      <c r="EJ61" s="187"/>
      <c r="EK61" s="187"/>
      <c r="EL61" s="187"/>
      <c r="EM61" s="187"/>
      <c r="EN61" s="187"/>
      <c r="EO61" s="187"/>
      <c r="EP61" s="187"/>
      <c r="EQ61" s="187"/>
      <c r="ER61" s="187"/>
      <c r="ES61" s="187"/>
      <c r="ET61" s="187"/>
      <c r="EU61" s="187"/>
      <c r="EV61" s="187"/>
      <c r="EW61" s="187"/>
      <c r="EX61" s="187"/>
      <c r="EY61" s="187"/>
      <c r="EZ61" s="187"/>
      <c r="FA61" s="187"/>
      <c r="FB61" s="187"/>
      <c r="FC61" s="187"/>
      <c r="FD61" s="187"/>
      <c r="FE61" s="187"/>
      <c r="FF61" s="187"/>
      <c r="FG61" s="187"/>
      <c r="FH61" s="187"/>
      <c r="FI61" s="187"/>
      <c r="FJ61" s="187"/>
      <c r="FK61" s="187"/>
      <c r="FL61" s="187"/>
      <c r="FM61" s="187"/>
      <c r="FN61" s="187"/>
      <c r="FO61" s="187"/>
      <c r="FP61" s="187"/>
      <c r="FQ61" s="187"/>
      <c r="FR61" s="187"/>
      <c r="FS61" s="187"/>
      <c r="FT61" s="187"/>
    </row>
    <row r="62" spans="1:176" s="201" customFormat="1" ht="12.75">
      <c r="A62" s="957"/>
      <c r="B62" s="323"/>
      <c r="C62" s="360"/>
      <c r="D62" s="360" t="s">
        <v>15</v>
      </c>
      <c r="E62" s="242" t="s">
        <v>579</v>
      </c>
      <c r="F62" s="243"/>
      <c r="G62" s="679"/>
      <c r="H62" s="360"/>
      <c r="I62" s="277" t="s">
        <v>15</v>
      </c>
      <c r="J62" s="242" t="s">
        <v>579</v>
      </c>
      <c r="K62" s="243"/>
      <c r="L62" s="965"/>
      <c r="M62" s="975"/>
      <c r="N62" s="965"/>
      <c r="O62" s="975"/>
      <c r="P62" s="965"/>
      <c r="Q62" s="966"/>
      <c r="R62" s="965"/>
      <c r="S62" s="966"/>
      <c r="T62" s="937">
        <f t="shared" si="16"/>
        <v>0</v>
      </c>
      <c r="U62" s="938">
        <f t="shared" si="16"/>
        <v>0</v>
      </c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7"/>
      <c r="CE62" s="187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7"/>
      <c r="CY62" s="187"/>
      <c r="CZ62" s="187"/>
      <c r="DA62" s="187"/>
      <c r="DB62" s="187"/>
      <c r="DC62" s="187"/>
      <c r="DD62" s="187"/>
      <c r="DE62" s="187"/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  <c r="DQ62" s="187"/>
      <c r="DR62" s="187"/>
      <c r="DS62" s="187"/>
      <c r="DT62" s="187"/>
      <c r="DU62" s="187"/>
      <c r="DV62" s="187"/>
      <c r="DW62" s="187"/>
      <c r="DX62" s="187"/>
      <c r="DY62" s="187"/>
      <c r="DZ62" s="187"/>
      <c r="EA62" s="187"/>
      <c r="EB62" s="187"/>
      <c r="EC62" s="187"/>
      <c r="ED62" s="187"/>
      <c r="EE62" s="187"/>
      <c r="EF62" s="187"/>
      <c r="EG62" s="187"/>
      <c r="EH62" s="187"/>
      <c r="EI62" s="187"/>
      <c r="EJ62" s="187"/>
      <c r="EK62" s="187"/>
      <c r="EL62" s="187"/>
      <c r="EM62" s="187"/>
      <c r="EN62" s="187"/>
      <c r="EO62" s="187"/>
      <c r="EP62" s="187"/>
      <c r="EQ62" s="187"/>
      <c r="ER62" s="187"/>
      <c r="ES62" s="187"/>
      <c r="ET62" s="187"/>
      <c r="EU62" s="187"/>
      <c r="EV62" s="187"/>
      <c r="EW62" s="187"/>
      <c r="EX62" s="187"/>
      <c r="EY62" s="187"/>
      <c r="EZ62" s="187"/>
      <c r="FA62" s="187"/>
      <c r="FB62" s="187"/>
      <c r="FC62" s="187"/>
      <c r="FD62" s="187"/>
      <c r="FE62" s="187"/>
      <c r="FF62" s="187"/>
      <c r="FG62" s="187"/>
      <c r="FH62" s="187"/>
      <c r="FI62" s="187"/>
      <c r="FJ62" s="187"/>
      <c r="FK62" s="187"/>
      <c r="FL62" s="187"/>
      <c r="FM62" s="187"/>
      <c r="FN62" s="187"/>
      <c r="FO62" s="187"/>
      <c r="FP62" s="187"/>
      <c r="FQ62" s="187"/>
      <c r="FR62" s="187"/>
      <c r="FS62" s="187"/>
      <c r="FT62" s="187"/>
    </row>
    <row r="63" spans="1:176" s="201" customFormat="1" ht="12.75">
      <c r="A63" s="957"/>
      <c r="B63" s="323"/>
      <c r="C63" s="360"/>
      <c r="D63" s="360" t="s">
        <v>16</v>
      </c>
      <c r="E63" s="242" t="s">
        <v>580</v>
      </c>
      <c r="F63" s="243"/>
      <c r="G63" s="679"/>
      <c r="H63" s="360"/>
      <c r="I63" s="277" t="s">
        <v>16</v>
      </c>
      <c r="J63" s="242" t="s">
        <v>580</v>
      </c>
      <c r="K63" s="243"/>
      <c r="L63" s="965"/>
      <c r="M63" s="975"/>
      <c r="N63" s="965"/>
      <c r="O63" s="975"/>
      <c r="P63" s="965"/>
      <c r="Q63" s="966"/>
      <c r="R63" s="965"/>
      <c r="S63" s="966"/>
      <c r="T63" s="937">
        <f t="shared" si="16"/>
        <v>0</v>
      </c>
      <c r="U63" s="938">
        <f t="shared" si="16"/>
        <v>0</v>
      </c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7"/>
      <c r="DT63" s="187"/>
      <c r="DU63" s="187"/>
      <c r="DV63" s="187"/>
      <c r="DW63" s="187"/>
      <c r="DX63" s="187"/>
      <c r="DY63" s="187"/>
      <c r="DZ63" s="187"/>
      <c r="EA63" s="187"/>
      <c r="EB63" s="187"/>
      <c r="EC63" s="187"/>
      <c r="ED63" s="187"/>
      <c r="EE63" s="187"/>
      <c r="EF63" s="187"/>
      <c r="EG63" s="187"/>
      <c r="EH63" s="187"/>
      <c r="EI63" s="187"/>
      <c r="EJ63" s="187"/>
      <c r="EK63" s="187"/>
      <c r="EL63" s="187"/>
      <c r="EM63" s="187"/>
      <c r="EN63" s="187"/>
      <c r="EO63" s="187"/>
      <c r="EP63" s="187"/>
      <c r="EQ63" s="187"/>
      <c r="ER63" s="187"/>
      <c r="ES63" s="187"/>
      <c r="ET63" s="187"/>
      <c r="EU63" s="187"/>
      <c r="EV63" s="187"/>
      <c r="EW63" s="187"/>
      <c r="EX63" s="187"/>
      <c r="EY63" s="187"/>
      <c r="EZ63" s="187"/>
      <c r="FA63" s="187"/>
      <c r="FB63" s="187"/>
      <c r="FC63" s="187"/>
      <c r="FD63" s="187"/>
      <c r="FE63" s="187"/>
      <c r="FF63" s="187"/>
      <c r="FG63" s="187"/>
      <c r="FH63" s="187"/>
      <c r="FI63" s="187"/>
      <c r="FJ63" s="187"/>
      <c r="FK63" s="187"/>
      <c r="FL63" s="187"/>
      <c r="FM63" s="187"/>
      <c r="FN63" s="187"/>
      <c r="FO63" s="187"/>
      <c r="FP63" s="187"/>
      <c r="FQ63" s="187"/>
      <c r="FR63" s="187"/>
      <c r="FS63" s="187"/>
      <c r="FT63" s="187"/>
    </row>
    <row r="64" spans="1:21" s="187" customFormat="1" ht="12.75">
      <c r="A64" s="976"/>
      <c r="B64" s="977"/>
      <c r="C64" s="978"/>
      <c r="D64" s="978"/>
      <c r="E64" s="977"/>
      <c r="F64" s="979"/>
      <c r="G64" s="976"/>
      <c r="H64" s="978"/>
      <c r="I64" s="977"/>
      <c r="J64" s="977"/>
      <c r="K64" s="979"/>
      <c r="L64" s="952"/>
      <c r="M64" s="968"/>
      <c r="N64" s="952"/>
      <c r="O64" s="968"/>
      <c r="P64" s="952"/>
      <c r="Q64" s="968"/>
      <c r="R64" s="952"/>
      <c r="S64" s="968"/>
      <c r="T64" s="952"/>
      <c r="U64" s="968"/>
    </row>
    <row r="65" spans="1:176" s="201" customFormat="1" ht="12.75">
      <c r="A65" s="254"/>
      <c r="B65" s="255"/>
      <c r="C65" s="289" t="s">
        <v>6</v>
      </c>
      <c r="D65" s="570" t="s">
        <v>581</v>
      </c>
      <c r="E65" s="256"/>
      <c r="F65" s="263"/>
      <c r="G65" s="696"/>
      <c r="H65" s="203" t="s">
        <v>6</v>
      </c>
      <c r="I65" s="261" t="s">
        <v>582</v>
      </c>
      <c r="J65" s="256"/>
      <c r="K65" s="263"/>
      <c r="L65" s="980">
        <f aca="true" t="shared" si="17" ref="L65:U65">SUM(L66:L68)</f>
        <v>0</v>
      </c>
      <c r="M65" s="981" t="e">
        <f>AVERAGE(M66:M68)</f>
        <v>#DIV/0!</v>
      </c>
      <c r="N65" s="980">
        <f t="shared" si="17"/>
        <v>0</v>
      </c>
      <c r="O65" s="982">
        <f t="shared" si="17"/>
        <v>0</v>
      </c>
      <c r="P65" s="980">
        <f t="shared" si="17"/>
        <v>0</v>
      </c>
      <c r="Q65" s="982">
        <f t="shared" si="17"/>
        <v>0</v>
      </c>
      <c r="R65" s="980">
        <f t="shared" si="17"/>
        <v>0</v>
      </c>
      <c r="S65" s="982">
        <f t="shared" si="17"/>
        <v>0</v>
      </c>
      <c r="T65" s="980">
        <f t="shared" si="17"/>
        <v>0</v>
      </c>
      <c r="U65" s="982">
        <f t="shared" si="17"/>
        <v>0</v>
      </c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7"/>
      <c r="CI65" s="187"/>
      <c r="CJ65" s="187"/>
      <c r="CK65" s="187"/>
      <c r="CL65" s="187"/>
      <c r="CM65" s="187"/>
      <c r="CN65" s="187"/>
      <c r="CO65" s="187"/>
      <c r="CP65" s="187"/>
      <c r="CQ65" s="187"/>
      <c r="CR65" s="187"/>
      <c r="CS65" s="187"/>
      <c r="CT65" s="187"/>
      <c r="CU65" s="187"/>
      <c r="CV65" s="187"/>
      <c r="CW65" s="187"/>
      <c r="CX65" s="187"/>
      <c r="CY65" s="187"/>
      <c r="CZ65" s="187"/>
      <c r="DA65" s="187"/>
      <c r="DB65" s="187"/>
      <c r="DC65" s="187"/>
      <c r="DD65" s="187"/>
      <c r="DE65" s="187"/>
      <c r="DF65" s="187"/>
      <c r="DG65" s="187"/>
      <c r="DH65" s="187"/>
      <c r="DI65" s="187"/>
      <c r="DJ65" s="187"/>
      <c r="DK65" s="187"/>
      <c r="DL65" s="187"/>
      <c r="DM65" s="187"/>
      <c r="DN65" s="187"/>
      <c r="DO65" s="187"/>
      <c r="DP65" s="187"/>
      <c r="DQ65" s="187"/>
      <c r="DR65" s="187"/>
      <c r="DS65" s="187"/>
      <c r="DT65" s="187"/>
      <c r="DU65" s="187"/>
      <c r="DV65" s="187"/>
      <c r="DW65" s="187"/>
      <c r="DX65" s="187"/>
      <c r="DY65" s="187"/>
      <c r="DZ65" s="187"/>
      <c r="EA65" s="187"/>
      <c r="EB65" s="187"/>
      <c r="EC65" s="187"/>
      <c r="ED65" s="187"/>
      <c r="EE65" s="187"/>
      <c r="EF65" s="187"/>
      <c r="EG65" s="187"/>
      <c r="EH65" s="187"/>
      <c r="EI65" s="187"/>
      <c r="EJ65" s="187"/>
      <c r="EK65" s="187"/>
      <c r="EL65" s="187"/>
      <c r="EM65" s="187"/>
      <c r="EN65" s="187"/>
      <c r="EO65" s="187"/>
      <c r="EP65" s="187"/>
      <c r="EQ65" s="187"/>
      <c r="ER65" s="187"/>
      <c r="ES65" s="187"/>
      <c r="ET65" s="187"/>
      <c r="EU65" s="187"/>
      <c r="EV65" s="187"/>
      <c r="EW65" s="187"/>
      <c r="EX65" s="187"/>
      <c r="EY65" s="187"/>
      <c r="EZ65" s="187"/>
      <c r="FA65" s="187"/>
      <c r="FB65" s="187"/>
      <c r="FC65" s="187"/>
      <c r="FD65" s="187"/>
      <c r="FE65" s="187"/>
      <c r="FF65" s="187"/>
      <c r="FG65" s="187"/>
      <c r="FH65" s="187"/>
      <c r="FI65" s="187"/>
      <c r="FJ65" s="187"/>
      <c r="FK65" s="187"/>
      <c r="FL65" s="187"/>
      <c r="FM65" s="187"/>
      <c r="FN65" s="187"/>
      <c r="FO65" s="187"/>
      <c r="FP65" s="187"/>
      <c r="FQ65" s="187"/>
      <c r="FR65" s="187"/>
      <c r="FS65" s="187"/>
      <c r="FT65" s="187"/>
    </row>
    <row r="66" spans="1:176" s="201" customFormat="1" ht="12.75">
      <c r="A66" s="957"/>
      <c r="B66" s="323"/>
      <c r="C66" s="360"/>
      <c r="D66" s="360" t="s">
        <v>14</v>
      </c>
      <c r="E66" s="242" t="s">
        <v>578</v>
      </c>
      <c r="F66" s="243"/>
      <c r="G66" s="679"/>
      <c r="H66" s="277"/>
      <c r="I66" s="277" t="s">
        <v>14</v>
      </c>
      <c r="J66" s="242" t="s">
        <v>578</v>
      </c>
      <c r="K66" s="243"/>
      <c r="L66" s="983"/>
      <c r="M66" s="984"/>
      <c r="N66" s="965"/>
      <c r="O66" s="975"/>
      <c r="P66" s="985"/>
      <c r="Q66" s="975"/>
      <c r="R66" s="965"/>
      <c r="S66" s="966"/>
      <c r="T66" s="937">
        <f aca="true" t="shared" si="18" ref="T66:U68">+L66+N66+P66+R66</f>
        <v>0</v>
      </c>
      <c r="U66" s="938">
        <f t="shared" si="18"/>
        <v>0</v>
      </c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  <c r="CQ66" s="187"/>
      <c r="CR66" s="187"/>
      <c r="CS66" s="187"/>
      <c r="CT66" s="187"/>
      <c r="CU66" s="187"/>
      <c r="CV66" s="187"/>
      <c r="CW66" s="187"/>
      <c r="CX66" s="187"/>
      <c r="CY66" s="187"/>
      <c r="CZ66" s="187"/>
      <c r="DA66" s="187"/>
      <c r="DB66" s="187"/>
      <c r="DC66" s="187"/>
      <c r="DD66" s="187"/>
      <c r="DE66" s="187"/>
      <c r="DF66" s="187"/>
      <c r="DG66" s="187"/>
      <c r="DH66" s="187"/>
      <c r="DI66" s="187"/>
      <c r="DJ66" s="187"/>
      <c r="DK66" s="187"/>
      <c r="DL66" s="187"/>
      <c r="DM66" s="187"/>
      <c r="DN66" s="187"/>
      <c r="DO66" s="187"/>
      <c r="DP66" s="187"/>
      <c r="DQ66" s="187"/>
      <c r="DR66" s="187"/>
      <c r="DS66" s="187"/>
      <c r="DT66" s="187"/>
      <c r="DU66" s="187"/>
      <c r="DV66" s="187"/>
      <c r="DW66" s="187"/>
      <c r="DX66" s="187"/>
      <c r="DY66" s="187"/>
      <c r="DZ66" s="187"/>
      <c r="EA66" s="187"/>
      <c r="EB66" s="187"/>
      <c r="EC66" s="187"/>
      <c r="ED66" s="187"/>
      <c r="EE66" s="187"/>
      <c r="EF66" s="187"/>
      <c r="EG66" s="187"/>
      <c r="EH66" s="187"/>
      <c r="EI66" s="187"/>
      <c r="EJ66" s="187"/>
      <c r="EK66" s="187"/>
      <c r="EL66" s="187"/>
      <c r="EM66" s="187"/>
      <c r="EN66" s="187"/>
      <c r="EO66" s="187"/>
      <c r="EP66" s="187"/>
      <c r="EQ66" s="187"/>
      <c r="ER66" s="187"/>
      <c r="ES66" s="187"/>
      <c r="ET66" s="187"/>
      <c r="EU66" s="187"/>
      <c r="EV66" s="187"/>
      <c r="EW66" s="187"/>
      <c r="EX66" s="187"/>
      <c r="EY66" s="187"/>
      <c r="EZ66" s="187"/>
      <c r="FA66" s="187"/>
      <c r="FB66" s="187"/>
      <c r="FC66" s="187"/>
      <c r="FD66" s="187"/>
      <c r="FE66" s="187"/>
      <c r="FF66" s="187"/>
      <c r="FG66" s="187"/>
      <c r="FH66" s="187"/>
      <c r="FI66" s="187"/>
      <c r="FJ66" s="187"/>
      <c r="FK66" s="187"/>
      <c r="FL66" s="187"/>
      <c r="FM66" s="187"/>
      <c r="FN66" s="187"/>
      <c r="FO66" s="187"/>
      <c r="FP66" s="187"/>
      <c r="FQ66" s="187"/>
      <c r="FR66" s="187"/>
      <c r="FS66" s="187"/>
      <c r="FT66" s="187"/>
    </row>
    <row r="67" spans="1:176" s="201" customFormat="1" ht="12.75">
      <c r="A67" s="957"/>
      <c r="B67" s="323"/>
      <c r="C67" s="360"/>
      <c r="D67" s="360" t="s">
        <v>15</v>
      </c>
      <c r="E67" s="242" t="s">
        <v>579</v>
      </c>
      <c r="F67" s="243"/>
      <c r="G67" s="679"/>
      <c r="H67" s="277"/>
      <c r="I67" s="277" t="s">
        <v>15</v>
      </c>
      <c r="J67" s="242" t="s">
        <v>579</v>
      </c>
      <c r="K67" s="243"/>
      <c r="L67" s="983"/>
      <c r="M67" s="984"/>
      <c r="N67" s="965"/>
      <c r="O67" s="975"/>
      <c r="P67" s="985"/>
      <c r="Q67" s="975"/>
      <c r="R67" s="965"/>
      <c r="S67" s="966"/>
      <c r="T67" s="937">
        <f t="shared" si="18"/>
        <v>0</v>
      </c>
      <c r="U67" s="938">
        <f t="shared" si="18"/>
        <v>0</v>
      </c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7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7"/>
      <c r="CQ67" s="187"/>
      <c r="CR67" s="187"/>
      <c r="CS67" s="187"/>
      <c r="CT67" s="187"/>
      <c r="CU67" s="187"/>
      <c r="CV67" s="187"/>
      <c r="CW67" s="187"/>
      <c r="CX67" s="187"/>
      <c r="CY67" s="187"/>
      <c r="CZ67" s="187"/>
      <c r="DA67" s="187"/>
      <c r="DB67" s="187"/>
      <c r="DC67" s="187"/>
      <c r="DD67" s="187"/>
      <c r="DE67" s="187"/>
      <c r="DF67" s="187"/>
      <c r="DG67" s="187"/>
      <c r="DH67" s="187"/>
      <c r="DI67" s="187"/>
      <c r="DJ67" s="187"/>
      <c r="DK67" s="187"/>
      <c r="DL67" s="187"/>
      <c r="DM67" s="187"/>
      <c r="DN67" s="187"/>
      <c r="DO67" s="187"/>
      <c r="DP67" s="187"/>
      <c r="DQ67" s="187"/>
      <c r="DR67" s="187"/>
      <c r="DS67" s="187"/>
      <c r="DT67" s="187"/>
      <c r="DU67" s="187"/>
      <c r="DV67" s="187"/>
      <c r="DW67" s="187"/>
      <c r="DX67" s="187"/>
      <c r="DY67" s="187"/>
      <c r="DZ67" s="187"/>
      <c r="EA67" s="187"/>
      <c r="EB67" s="187"/>
      <c r="EC67" s="187"/>
      <c r="ED67" s="187"/>
      <c r="EE67" s="187"/>
      <c r="EF67" s="187"/>
      <c r="EG67" s="187"/>
      <c r="EH67" s="187"/>
      <c r="EI67" s="187"/>
      <c r="EJ67" s="187"/>
      <c r="EK67" s="187"/>
      <c r="EL67" s="187"/>
      <c r="EM67" s="187"/>
      <c r="EN67" s="187"/>
      <c r="EO67" s="187"/>
      <c r="EP67" s="187"/>
      <c r="EQ67" s="187"/>
      <c r="ER67" s="187"/>
      <c r="ES67" s="187"/>
      <c r="ET67" s="187"/>
      <c r="EU67" s="187"/>
      <c r="EV67" s="187"/>
      <c r="EW67" s="187"/>
      <c r="EX67" s="187"/>
      <c r="EY67" s="187"/>
      <c r="EZ67" s="187"/>
      <c r="FA67" s="187"/>
      <c r="FB67" s="187"/>
      <c r="FC67" s="187"/>
      <c r="FD67" s="187"/>
      <c r="FE67" s="187"/>
      <c r="FF67" s="187"/>
      <c r="FG67" s="187"/>
      <c r="FH67" s="187"/>
      <c r="FI67" s="187"/>
      <c r="FJ67" s="187"/>
      <c r="FK67" s="187"/>
      <c r="FL67" s="187"/>
      <c r="FM67" s="187"/>
      <c r="FN67" s="187"/>
      <c r="FO67" s="187"/>
      <c r="FP67" s="187"/>
      <c r="FQ67" s="187"/>
      <c r="FR67" s="187"/>
      <c r="FS67" s="187"/>
      <c r="FT67" s="187"/>
    </row>
    <row r="68" spans="1:176" s="201" customFormat="1" ht="12.75">
      <c r="A68" s="957"/>
      <c r="B68" s="323"/>
      <c r="C68" s="360"/>
      <c r="D68" s="360" t="s">
        <v>16</v>
      </c>
      <c r="E68" s="242" t="s">
        <v>580</v>
      </c>
      <c r="F68" s="243"/>
      <c r="G68" s="679"/>
      <c r="H68" s="277"/>
      <c r="I68" s="277" t="s">
        <v>16</v>
      </c>
      <c r="J68" s="242" t="s">
        <v>580</v>
      </c>
      <c r="K68" s="243"/>
      <c r="L68" s="983"/>
      <c r="M68" s="984"/>
      <c r="N68" s="965"/>
      <c r="O68" s="975"/>
      <c r="P68" s="985"/>
      <c r="Q68" s="975"/>
      <c r="R68" s="965"/>
      <c r="S68" s="966"/>
      <c r="T68" s="937">
        <f t="shared" si="18"/>
        <v>0</v>
      </c>
      <c r="U68" s="938">
        <f t="shared" si="18"/>
        <v>0</v>
      </c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7"/>
      <c r="DT68" s="187"/>
      <c r="DU68" s="187"/>
      <c r="DV68" s="187"/>
      <c r="DW68" s="187"/>
      <c r="DX68" s="187"/>
      <c r="DY68" s="187"/>
      <c r="DZ68" s="187"/>
      <c r="EA68" s="187"/>
      <c r="EB68" s="187"/>
      <c r="EC68" s="187"/>
      <c r="ED68" s="187"/>
      <c r="EE68" s="187"/>
      <c r="EF68" s="187"/>
      <c r="EG68" s="187"/>
      <c r="EH68" s="187"/>
      <c r="EI68" s="187"/>
      <c r="EJ68" s="187"/>
      <c r="EK68" s="187"/>
      <c r="EL68" s="187"/>
      <c r="EM68" s="187"/>
      <c r="EN68" s="187"/>
      <c r="EO68" s="187"/>
      <c r="EP68" s="187"/>
      <c r="EQ68" s="187"/>
      <c r="ER68" s="187"/>
      <c r="ES68" s="187"/>
      <c r="ET68" s="187"/>
      <c r="EU68" s="187"/>
      <c r="EV68" s="187"/>
      <c r="EW68" s="187"/>
      <c r="EX68" s="187"/>
      <c r="EY68" s="187"/>
      <c r="EZ68" s="187"/>
      <c r="FA68" s="187"/>
      <c r="FB68" s="187"/>
      <c r="FC68" s="187"/>
      <c r="FD68" s="187"/>
      <c r="FE68" s="187"/>
      <c r="FF68" s="187"/>
      <c r="FG68" s="187"/>
      <c r="FH68" s="187"/>
      <c r="FI68" s="187"/>
      <c r="FJ68" s="187"/>
      <c r="FK68" s="187"/>
      <c r="FL68" s="187"/>
      <c r="FM68" s="187"/>
      <c r="FN68" s="187"/>
      <c r="FO68" s="187"/>
      <c r="FP68" s="187"/>
      <c r="FQ68" s="187"/>
      <c r="FR68" s="187"/>
      <c r="FS68" s="187"/>
      <c r="FT68" s="187"/>
    </row>
    <row r="69" spans="1:176" s="201" customFormat="1" ht="12.75">
      <c r="A69" s="231"/>
      <c r="B69" s="232"/>
      <c r="C69" s="521"/>
      <c r="D69" s="261"/>
      <c r="F69" s="235"/>
      <c r="G69" s="1119"/>
      <c r="H69" s="1120"/>
      <c r="I69" s="1120"/>
      <c r="J69" s="1120"/>
      <c r="K69" s="986"/>
      <c r="L69" s="952"/>
      <c r="M69" s="968"/>
      <c r="N69" s="952"/>
      <c r="O69" s="968"/>
      <c r="P69" s="952"/>
      <c r="Q69" s="968" t="s">
        <v>129</v>
      </c>
      <c r="R69" s="952"/>
      <c r="S69" s="968"/>
      <c r="T69" s="952"/>
      <c r="U69" s="968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  <c r="CQ69" s="187"/>
      <c r="CR69" s="187"/>
      <c r="CS69" s="187"/>
      <c r="CT69" s="187"/>
      <c r="CU69" s="187"/>
      <c r="CV69" s="187"/>
      <c r="CW69" s="187"/>
      <c r="CX69" s="187"/>
      <c r="CY69" s="187"/>
      <c r="CZ69" s="187"/>
      <c r="DA69" s="187"/>
      <c r="DB69" s="187"/>
      <c r="DC69" s="187"/>
      <c r="DD69" s="187"/>
      <c r="DE69" s="187"/>
      <c r="DF69" s="187"/>
      <c r="DG69" s="187"/>
      <c r="DH69" s="187"/>
      <c r="DI69" s="187"/>
      <c r="DJ69" s="187"/>
      <c r="DK69" s="187"/>
      <c r="DL69" s="187"/>
      <c r="DM69" s="187"/>
      <c r="DN69" s="187"/>
      <c r="DO69" s="187"/>
      <c r="DP69" s="187"/>
      <c r="DQ69" s="187"/>
      <c r="DR69" s="187"/>
      <c r="DS69" s="187"/>
      <c r="DT69" s="187"/>
      <c r="DU69" s="187"/>
      <c r="DV69" s="187"/>
      <c r="DW69" s="187"/>
      <c r="DX69" s="187"/>
      <c r="DY69" s="187"/>
      <c r="DZ69" s="187"/>
      <c r="EA69" s="187"/>
      <c r="EB69" s="187"/>
      <c r="EC69" s="187"/>
      <c r="ED69" s="187"/>
      <c r="EE69" s="187"/>
      <c r="EF69" s="187"/>
      <c r="EG69" s="187"/>
      <c r="EH69" s="187"/>
      <c r="EI69" s="187"/>
      <c r="EJ69" s="187"/>
      <c r="EK69" s="187"/>
      <c r="EL69" s="187"/>
      <c r="EM69" s="187"/>
      <c r="EN69" s="187"/>
      <c r="EO69" s="187"/>
      <c r="EP69" s="187"/>
      <c r="EQ69" s="187"/>
      <c r="ER69" s="187"/>
      <c r="ES69" s="187"/>
      <c r="ET69" s="187"/>
      <c r="EU69" s="187"/>
      <c r="EV69" s="187"/>
      <c r="EW69" s="187"/>
      <c r="EX69" s="187"/>
      <c r="EY69" s="187"/>
      <c r="EZ69" s="187"/>
      <c r="FA69" s="187"/>
      <c r="FB69" s="187"/>
      <c r="FC69" s="187"/>
      <c r="FD69" s="187"/>
      <c r="FE69" s="187"/>
      <c r="FF69" s="187"/>
      <c r="FG69" s="187"/>
      <c r="FH69" s="187"/>
      <c r="FI69" s="187"/>
      <c r="FJ69" s="187"/>
      <c r="FK69" s="187"/>
      <c r="FL69" s="187"/>
      <c r="FM69" s="187"/>
      <c r="FN69" s="187"/>
      <c r="FO69" s="187"/>
      <c r="FP69" s="187"/>
      <c r="FQ69" s="187"/>
      <c r="FR69" s="187"/>
      <c r="FS69" s="187"/>
      <c r="FT69" s="187"/>
    </row>
    <row r="70" spans="1:176" s="201" customFormat="1" ht="12.75">
      <c r="A70" s="254"/>
      <c r="B70" s="256" t="s">
        <v>472</v>
      </c>
      <c r="C70" s="262" t="s">
        <v>583</v>
      </c>
      <c r="D70" s="287"/>
      <c r="E70" s="256"/>
      <c r="F70" s="263"/>
      <c r="G70" s="514" t="s">
        <v>472</v>
      </c>
      <c r="H70" s="287" t="s">
        <v>584</v>
      </c>
      <c r="I70" s="256"/>
      <c r="J70" s="256"/>
      <c r="K70" s="263"/>
      <c r="L70" s="954">
        <f aca="true" t="shared" si="19" ref="L70:U70">SUM(L71:L72)</f>
        <v>3000000</v>
      </c>
      <c r="M70" s="987">
        <f t="shared" si="19"/>
        <v>0</v>
      </c>
      <c r="N70" s="954">
        <f t="shared" si="19"/>
        <v>4000000</v>
      </c>
      <c r="O70" s="969">
        <f t="shared" si="19"/>
        <v>0</v>
      </c>
      <c r="P70" s="954">
        <f t="shared" si="19"/>
        <v>4000000</v>
      </c>
      <c r="Q70" s="969">
        <f t="shared" si="19"/>
        <v>0</v>
      </c>
      <c r="R70" s="954">
        <f t="shared" si="19"/>
        <v>10000000</v>
      </c>
      <c r="S70" s="969">
        <f t="shared" si="19"/>
        <v>0</v>
      </c>
      <c r="T70" s="954">
        <f t="shared" si="19"/>
        <v>21000000</v>
      </c>
      <c r="U70" s="969">
        <f t="shared" si="19"/>
        <v>0</v>
      </c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7"/>
      <c r="CC70" s="187"/>
      <c r="CD70" s="187"/>
      <c r="CE70" s="187"/>
      <c r="CF70" s="187"/>
      <c r="CG70" s="187"/>
      <c r="CH70" s="187"/>
      <c r="CI70" s="187"/>
      <c r="CJ70" s="187"/>
      <c r="CK70" s="187"/>
      <c r="CL70" s="187"/>
      <c r="CM70" s="187"/>
      <c r="CN70" s="187"/>
      <c r="CO70" s="187"/>
      <c r="CP70" s="187"/>
      <c r="CQ70" s="187"/>
      <c r="CR70" s="187"/>
      <c r="CS70" s="187"/>
      <c r="CT70" s="187"/>
      <c r="CU70" s="187"/>
      <c r="CV70" s="187"/>
      <c r="CW70" s="187"/>
      <c r="CX70" s="187"/>
      <c r="CY70" s="187"/>
      <c r="CZ70" s="187"/>
      <c r="DA70" s="187"/>
      <c r="DB70" s="187"/>
      <c r="DC70" s="187"/>
      <c r="DD70" s="187"/>
      <c r="DE70" s="187"/>
      <c r="DF70" s="187"/>
      <c r="DG70" s="187"/>
      <c r="DH70" s="187"/>
      <c r="DI70" s="187"/>
      <c r="DJ70" s="187"/>
      <c r="DK70" s="187"/>
      <c r="DL70" s="187"/>
      <c r="DM70" s="187"/>
      <c r="DN70" s="187"/>
      <c r="DO70" s="187"/>
      <c r="DP70" s="187"/>
      <c r="DQ70" s="187"/>
      <c r="DR70" s="187"/>
      <c r="DS70" s="187"/>
      <c r="DT70" s="187"/>
      <c r="DU70" s="187"/>
      <c r="DV70" s="187"/>
      <c r="DW70" s="187"/>
      <c r="DX70" s="187"/>
      <c r="DY70" s="187"/>
      <c r="DZ70" s="187"/>
      <c r="EA70" s="187"/>
      <c r="EB70" s="187"/>
      <c r="EC70" s="187"/>
      <c r="ED70" s="187"/>
      <c r="EE70" s="187"/>
      <c r="EF70" s="187"/>
      <c r="EG70" s="187"/>
      <c r="EH70" s="187"/>
      <c r="EI70" s="187"/>
      <c r="EJ70" s="187"/>
      <c r="EK70" s="187"/>
      <c r="EL70" s="187"/>
      <c r="EM70" s="187"/>
      <c r="EN70" s="187"/>
      <c r="EO70" s="187"/>
      <c r="EP70" s="187"/>
      <c r="EQ70" s="187"/>
      <c r="ER70" s="187"/>
      <c r="ES70" s="187"/>
      <c r="ET70" s="187"/>
      <c r="EU70" s="187"/>
      <c r="EV70" s="187"/>
      <c r="EW70" s="187"/>
      <c r="EX70" s="187"/>
      <c r="EY70" s="187"/>
      <c r="EZ70" s="187"/>
      <c r="FA70" s="187"/>
      <c r="FB70" s="187"/>
      <c r="FC70" s="187"/>
      <c r="FD70" s="187"/>
      <c r="FE70" s="187"/>
      <c r="FF70" s="187"/>
      <c r="FG70" s="187"/>
      <c r="FH70" s="187"/>
      <c r="FI70" s="187"/>
      <c r="FJ70" s="187"/>
      <c r="FK70" s="187"/>
      <c r="FL70" s="187"/>
      <c r="FM70" s="187"/>
      <c r="FN70" s="187"/>
      <c r="FO70" s="187"/>
      <c r="FP70" s="187"/>
      <c r="FQ70" s="187"/>
      <c r="FR70" s="187"/>
      <c r="FS70" s="187"/>
      <c r="FT70" s="187"/>
    </row>
    <row r="71" spans="1:176" s="201" customFormat="1" ht="12.75">
      <c r="A71" s="957"/>
      <c r="B71" s="242"/>
      <c r="C71" s="251" t="s">
        <v>5</v>
      </c>
      <c r="D71" s="277" t="s">
        <v>585</v>
      </c>
      <c r="E71" s="242"/>
      <c r="F71" s="243"/>
      <c r="G71" s="666"/>
      <c r="H71" s="251" t="s">
        <v>5</v>
      </c>
      <c r="I71" s="277" t="s">
        <v>585</v>
      </c>
      <c r="J71" s="242"/>
      <c r="K71" s="243"/>
      <c r="L71" s="988"/>
      <c r="M71" s="989"/>
      <c r="N71" s="988"/>
      <c r="O71" s="990"/>
      <c r="P71" s="988"/>
      <c r="Q71" s="990"/>
      <c r="R71" s="988"/>
      <c r="S71" s="990"/>
      <c r="T71" s="937">
        <f>+L71+N71+P71+R71</f>
        <v>0</v>
      </c>
      <c r="U71" s="938">
        <f>+M71+O71+Q71+S71</f>
        <v>0</v>
      </c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  <c r="CH71" s="187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  <c r="DB71" s="187"/>
      <c r="DC71" s="187"/>
      <c r="DD71" s="187"/>
      <c r="DE71" s="187"/>
      <c r="DF71" s="187"/>
      <c r="DG71" s="187"/>
      <c r="DH71" s="187"/>
      <c r="DI71" s="187"/>
      <c r="DJ71" s="187"/>
      <c r="DK71" s="187"/>
      <c r="DL71" s="187"/>
      <c r="DM71" s="187"/>
      <c r="DN71" s="187"/>
      <c r="DO71" s="187"/>
      <c r="DP71" s="187"/>
      <c r="DQ71" s="187"/>
      <c r="DR71" s="187"/>
      <c r="DS71" s="187"/>
      <c r="DT71" s="187"/>
      <c r="DU71" s="187"/>
      <c r="DV71" s="187"/>
      <c r="DW71" s="187"/>
      <c r="DX71" s="187"/>
      <c r="DY71" s="187"/>
      <c r="DZ71" s="187"/>
      <c r="EA71" s="187"/>
      <c r="EB71" s="187"/>
      <c r="EC71" s="187"/>
      <c r="ED71" s="187"/>
      <c r="EE71" s="187"/>
      <c r="EF71" s="187"/>
      <c r="EG71" s="187"/>
      <c r="EH71" s="187"/>
      <c r="EI71" s="187"/>
      <c r="EJ71" s="187"/>
      <c r="EK71" s="187"/>
      <c r="EL71" s="187"/>
      <c r="EM71" s="187"/>
      <c r="EN71" s="187"/>
      <c r="EO71" s="187"/>
      <c r="EP71" s="187"/>
      <c r="EQ71" s="187"/>
      <c r="ER71" s="187"/>
      <c r="ES71" s="187"/>
      <c r="ET71" s="187"/>
      <c r="EU71" s="187"/>
      <c r="EV71" s="187"/>
      <c r="EW71" s="187"/>
      <c r="EX71" s="187"/>
      <c r="EY71" s="187"/>
      <c r="EZ71" s="187"/>
      <c r="FA71" s="187"/>
      <c r="FB71" s="187"/>
      <c r="FC71" s="187"/>
      <c r="FD71" s="187"/>
      <c r="FE71" s="187"/>
      <c r="FF71" s="187"/>
      <c r="FG71" s="187"/>
      <c r="FH71" s="187"/>
      <c r="FI71" s="187"/>
      <c r="FJ71" s="187"/>
      <c r="FK71" s="187"/>
      <c r="FL71" s="187"/>
      <c r="FM71" s="187"/>
      <c r="FN71" s="187"/>
      <c r="FO71" s="187"/>
      <c r="FP71" s="187"/>
      <c r="FQ71" s="187"/>
      <c r="FR71" s="187"/>
      <c r="FS71" s="187"/>
      <c r="FT71" s="187"/>
    </row>
    <row r="72" spans="1:176" s="201" customFormat="1" ht="12.75">
      <c r="A72" s="957"/>
      <c r="B72" s="242"/>
      <c r="C72" s="251" t="s">
        <v>6</v>
      </c>
      <c r="D72" s="277" t="s">
        <v>586</v>
      </c>
      <c r="E72" s="242"/>
      <c r="F72" s="243"/>
      <c r="G72" s="204"/>
      <c r="H72" s="203" t="s">
        <v>6</v>
      </c>
      <c r="I72" s="261" t="s">
        <v>586</v>
      </c>
      <c r="K72" s="235"/>
      <c r="L72" s="991">
        <v>3000000</v>
      </c>
      <c r="M72" s="992"/>
      <c r="N72" s="993">
        <v>4000000</v>
      </c>
      <c r="O72" s="994"/>
      <c r="P72" s="993">
        <v>4000000</v>
      </c>
      <c r="Q72" s="995"/>
      <c r="R72" s="993">
        <v>10000000</v>
      </c>
      <c r="S72" s="995"/>
      <c r="T72" s="937">
        <f>+L72+N72+P72+R72</f>
        <v>21000000</v>
      </c>
      <c r="U72" s="938">
        <f>+M72+O72+Q72+S72</f>
        <v>0</v>
      </c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  <c r="DB72" s="187"/>
      <c r="DC72" s="187"/>
      <c r="DD72" s="187"/>
      <c r="DE72" s="187"/>
      <c r="DF72" s="187"/>
      <c r="DG72" s="187"/>
      <c r="DH72" s="187"/>
      <c r="DI72" s="187"/>
      <c r="DJ72" s="187"/>
      <c r="DK72" s="187"/>
      <c r="DL72" s="187"/>
      <c r="DM72" s="187"/>
      <c r="DN72" s="187"/>
      <c r="DO72" s="187"/>
      <c r="DP72" s="187"/>
      <c r="DQ72" s="187"/>
      <c r="DR72" s="187"/>
      <c r="DS72" s="187"/>
      <c r="DT72" s="187"/>
      <c r="DU72" s="187"/>
      <c r="DV72" s="187"/>
      <c r="DW72" s="187"/>
      <c r="DX72" s="187"/>
      <c r="DY72" s="187"/>
      <c r="DZ72" s="187"/>
      <c r="EA72" s="187"/>
      <c r="EB72" s="187"/>
      <c r="EC72" s="187"/>
      <c r="ED72" s="187"/>
      <c r="EE72" s="187"/>
      <c r="EF72" s="187"/>
      <c r="EG72" s="187"/>
      <c r="EH72" s="187"/>
      <c r="EI72" s="187"/>
      <c r="EJ72" s="187"/>
      <c r="EK72" s="187"/>
      <c r="EL72" s="187"/>
      <c r="EM72" s="187"/>
      <c r="EN72" s="187"/>
      <c r="EO72" s="187"/>
      <c r="EP72" s="187"/>
      <c r="EQ72" s="187"/>
      <c r="ER72" s="187"/>
      <c r="ES72" s="187"/>
      <c r="ET72" s="187"/>
      <c r="EU72" s="187"/>
      <c r="EV72" s="187"/>
      <c r="EW72" s="187"/>
      <c r="EX72" s="187"/>
      <c r="EY72" s="187"/>
      <c r="EZ72" s="187"/>
      <c r="FA72" s="187"/>
      <c r="FB72" s="187"/>
      <c r="FC72" s="187"/>
      <c r="FD72" s="187"/>
      <c r="FE72" s="187"/>
      <c r="FF72" s="187"/>
      <c r="FG72" s="187"/>
      <c r="FH72" s="187"/>
      <c r="FI72" s="187"/>
      <c r="FJ72" s="187"/>
      <c r="FK72" s="187"/>
      <c r="FL72" s="187"/>
      <c r="FM72" s="187"/>
      <c r="FN72" s="187"/>
      <c r="FO72" s="187"/>
      <c r="FP72" s="187"/>
      <c r="FQ72" s="187"/>
      <c r="FR72" s="187"/>
      <c r="FS72" s="187"/>
      <c r="FT72" s="187"/>
    </row>
    <row r="73" spans="1:176" s="201" customFormat="1" ht="12.75">
      <c r="A73" s="231"/>
      <c r="C73" s="199"/>
      <c r="D73" s="261"/>
      <c r="F73" s="235"/>
      <c r="G73" s="1119"/>
      <c r="H73" s="1119"/>
      <c r="I73" s="1119"/>
      <c r="J73" s="1119"/>
      <c r="K73" s="973"/>
      <c r="L73" s="952"/>
      <c r="M73" s="968"/>
      <c r="N73" s="952"/>
      <c r="O73" s="968"/>
      <c r="P73" s="952"/>
      <c r="Q73" s="968"/>
      <c r="R73" s="952"/>
      <c r="S73" s="968"/>
      <c r="T73" s="952"/>
      <c r="U73" s="968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7"/>
      <c r="DE73" s="187"/>
      <c r="DF73" s="187"/>
      <c r="DG73" s="187"/>
      <c r="DH73" s="187"/>
      <c r="DI73" s="187"/>
      <c r="DJ73" s="187"/>
      <c r="DK73" s="187"/>
      <c r="DL73" s="187"/>
      <c r="DM73" s="187"/>
      <c r="DN73" s="187"/>
      <c r="DO73" s="187"/>
      <c r="DP73" s="187"/>
      <c r="DQ73" s="187"/>
      <c r="DR73" s="187"/>
      <c r="DS73" s="187"/>
      <c r="DT73" s="187"/>
      <c r="DU73" s="187"/>
      <c r="DV73" s="187"/>
      <c r="DW73" s="187"/>
      <c r="DX73" s="187"/>
      <c r="DY73" s="187"/>
      <c r="DZ73" s="187"/>
      <c r="EA73" s="187"/>
      <c r="EB73" s="187"/>
      <c r="EC73" s="187"/>
      <c r="ED73" s="187"/>
      <c r="EE73" s="187"/>
      <c r="EF73" s="187"/>
      <c r="EG73" s="187"/>
      <c r="EH73" s="187"/>
      <c r="EI73" s="187"/>
      <c r="EJ73" s="187"/>
      <c r="EK73" s="187"/>
      <c r="EL73" s="187"/>
      <c r="EM73" s="187"/>
      <c r="EN73" s="187"/>
      <c r="EO73" s="187"/>
      <c r="EP73" s="187"/>
      <c r="EQ73" s="187"/>
      <c r="ER73" s="187"/>
      <c r="ES73" s="187"/>
      <c r="ET73" s="187"/>
      <c r="EU73" s="187"/>
      <c r="EV73" s="187"/>
      <c r="EW73" s="187"/>
      <c r="EX73" s="187"/>
      <c r="EY73" s="187"/>
      <c r="EZ73" s="187"/>
      <c r="FA73" s="187"/>
      <c r="FB73" s="187"/>
      <c r="FC73" s="187"/>
      <c r="FD73" s="187"/>
      <c r="FE73" s="187"/>
      <c r="FF73" s="187"/>
      <c r="FG73" s="187"/>
      <c r="FH73" s="187"/>
      <c r="FI73" s="187"/>
      <c r="FJ73" s="187"/>
      <c r="FK73" s="187"/>
      <c r="FL73" s="187"/>
      <c r="FM73" s="187"/>
      <c r="FN73" s="187"/>
      <c r="FO73" s="187"/>
      <c r="FP73" s="187"/>
      <c r="FQ73" s="187"/>
      <c r="FR73" s="187"/>
      <c r="FS73" s="187"/>
      <c r="FT73" s="187"/>
    </row>
    <row r="74" spans="1:176" s="201" customFormat="1" ht="12.75">
      <c r="A74" s="231"/>
      <c r="B74" s="204" t="s">
        <v>587</v>
      </c>
      <c r="C74" s="521" t="s">
        <v>588</v>
      </c>
      <c r="D74" s="261"/>
      <c r="F74" s="706"/>
      <c r="G74" s="514" t="s">
        <v>587</v>
      </c>
      <c r="H74" s="287" t="s">
        <v>589</v>
      </c>
      <c r="I74" s="256"/>
      <c r="J74" s="256"/>
      <c r="K74" s="263"/>
      <c r="L74" s="996">
        <f>SUM(L75:L76)/2</f>
        <v>0.2</v>
      </c>
      <c r="M74" s="997">
        <f>SUM(M75:M76)/2</f>
        <v>0</v>
      </c>
      <c r="N74" s="996">
        <f>SUM(N75:N76)/2</f>
        <v>0.2</v>
      </c>
      <c r="O74" s="969">
        <f aca="true" t="shared" si="20" ref="O74:U74">SUM(O75:O76)</f>
        <v>0</v>
      </c>
      <c r="P74" s="996">
        <f>SUM(P75:P76)/2</f>
        <v>0.2</v>
      </c>
      <c r="Q74" s="969">
        <f t="shared" si="20"/>
        <v>0</v>
      </c>
      <c r="R74" s="996">
        <f>SUM(R75:R76)/2</f>
        <v>0.2</v>
      </c>
      <c r="S74" s="969">
        <f t="shared" si="20"/>
        <v>0</v>
      </c>
      <c r="T74" s="996">
        <f>SUM(T75:T76)/2</f>
        <v>0.8</v>
      </c>
      <c r="U74" s="969">
        <f t="shared" si="20"/>
        <v>0</v>
      </c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  <c r="DP74" s="187"/>
      <c r="DQ74" s="187"/>
      <c r="DR74" s="187"/>
      <c r="DS74" s="187"/>
      <c r="DT74" s="187"/>
      <c r="DU74" s="187"/>
      <c r="DV74" s="187"/>
      <c r="DW74" s="187"/>
      <c r="DX74" s="187"/>
      <c r="DY74" s="187"/>
      <c r="DZ74" s="187"/>
      <c r="EA74" s="187"/>
      <c r="EB74" s="187"/>
      <c r="EC74" s="187"/>
      <c r="ED74" s="187"/>
      <c r="EE74" s="187"/>
      <c r="EF74" s="187"/>
      <c r="EG74" s="187"/>
      <c r="EH74" s="187"/>
      <c r="EI74" s="187"/>
      <c r="EJ74" s="187"/>
      <c r="EK74" s="187"/>
      <c r="EL74" s="187"/>
      <c r="EM74" s="187"/>
      <c r="EN74" s="187"/>
      <c r="EO74" s="187"/>
      <c r="EP74" s="187"/>
      <c r="EQ74" s="187"/>
      <c r="ER74" s="187"/>
      <c r="ES74" s="187"/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7"/>
      <c r="FF74" s="187"/>
      <c r="FG74" s="187"/>
      <c r="FH74" s="187"/>
      <c r="FI74" s="187"/>
      <c r="FJ74" s="187"/>
      <c r="FK74" s="187"/>
      <c r="FL74" s="187"/>
      <c r="FM74" s="187"/>
      <c r="FN74" s="187"/>
      <c r="FO74" s="187"/>
      <c r="FP74" s="187"/>
      <c r="FQ74" s="187"/>
      <c r="FR74" s="187"/>
      <c r="FS74" s="187"/>
      <c r="FT74" s="187"/>
    </row>
    <row r="75" spans="1:176" s="201" customFormat="1" ht="12.75">
      <c r="A75" s="957"/>
      <c r="B75" s="666"/>
      <c r="C75" s="241" t="s">
        <v>14</v>
      </c>
      <c r="D75" s="277" t="s">
        <v>590</v>
      </c>
      <c r="E75" s="242"/>
      <c r="F75" s="243"/>
      <c r="G75" s="666"/>
      <c r="H75" s="241" t="s">
        <v>14</v>
      </c>
      <c r="I75" s="241" t="s">
        <v>590</v>
      </c>
      <c r="J75" s="242"/>
      <c r="K75" s="243"/>
      <c r="L75" s="998">
        <v>0.15</v>
      </c>
      <c r="M75" s="984"/>
      <c r="N75" s="998">
        <v>0.15</v>
      </c>
      <c r="O75" s="975"/>
      <c r="P75" s="998">
        <v>0.15</v>
      </c>
      <c r="Q75" s="975"/>
      <c r="R75" s="998">
        <v>0.15</v>
      </c>
      <c r="S75" s="966"/>
      <c r="T75" s="999">
        <f>+L75+N75+P75+R75</f>
        <v>0.6</v>
      </c>
      <c r="U75" s="938">
        <f>+M75+O75+Q75+S75</f>
        <v>0</v>
      </c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  <c r="DP75" s="187"/>
      <c r="DQ75" s="187"/>
      <c r="DR75" s="187"/>
      <c r="DS75" s="187"/>
      <c r="DT75" s="187"/>
      <c r="DU75" s="187"/>
      <c r="DV75" s="187"/>
      <c r="DW75" s="187"/>
      <c r="DX75" s="187"/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7"/>
      <c r="EK75" s="187"/>
      <c r="EL75" s="187"/>
      <c r="EM75" s="187"/>
      <c r="EN75" s="187"/>
      <c r="EO75" s="187"/>
      <c r="EP75" s="187"/>
      <c r="EQ75" s="187"/>
      <c r="ER75" s="187"/>
      <c r="ES75" s="187"/>
      <c r="ET75" s="187"/>
      <c r="EU75" s="187"/>
      <c r="EV75" s="187"/>
      <c r="EW75" s="187"/>
      <c r="EX75" s="187"/>
      <c r="EY75" s="187"/>
      <c r="EZ75" s="187"/>
      <c r="FA75" s="187"/>
      <c r="FB75" s="187"/>
      <c r="FC75" s="187"/>
      <c r="FD75" s="187"/>
      <c r="FE75" s="187"/>
      <c r="FF75" s="187"/>
      <c r="FG75" s="187"/>
      <c r="FH75" s="187"/>
      <c r="FI75" s="187"/>
      <c r="FJ75" s="187"/>
      <c r="FK75" s="187"/>
      <c r="FL75" s="187"/>
      <c r="FM75" s="187"/>
      <c r="FN75" s="187"/>
      <c r="FO75" s="187"/>
      <c r="FP75" s="187"/>
      <c r="FQ75" s="187"/>
      <c r="FR75" s="187"/>
      <c r="FS75" s="187"/>
      <c r="FT75" s="187"/>
    </row>
    <row r="76" spans="1:176" s="201" customFormat="1" ht="12.75">
      <c r="A76" s="957"/>
      <c r="B76" s="666"/>
      <c r="C76" s="241" t="s">
        <v>15</v>
      </c>
      <c r="D76" s="277" t="s">
        <v>591</v>
      </c>
      <c r="E76" s="242"/>
      <c r="F76" s="243"/>
      <c r="G76" s="666"/>
      <c r="H76" s="241" t="s">
        <v>15</v>
      </c>
      <c r="I76" s="241" t="s">
        <v>591</v>
      </c>
      <c r="J76" s="242"/>
      <c r="K76" s="243"/>
      <c r="L76" s="998">
        <v>0.25</v>
      </c>
      <c r="M76" s="984"/>
      <c r="N76" s="998">
        <v>0.25</v>
      </c>
      <c r="O76" s="1000"/>
      <c r="P76" s="998">
        <v>0.25</v>
      </c>
      <c r="Q76" s="1000"/>
      <c r="R76" s="998">
        <v>0.25</v>
      </c>
      <c r="S76" s="1000"/>
      <c r="T76" s="999">
        <f>+L76+N76+P76+R76</f>
        <v>1</v>
      </c>
      <c r="U76" s="938">
        <f>+M76+O76+Q76+S76</f>
        <v>0</v>
      </c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7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7"/>
      <c r="EX76" s="187"/>
      <c r="EY76" s="187"/>
      <c r="EZ76" s="187"/>
      <c r="FA76" s="187"/>
      <c r="FB76" s="187"/>
      <c r="FC76" s="187"/>
      <c r="FD76" s="187"/>
      <c r="FE76" s="187"/>
      <c r="FF76" s="187"/>
      <c r="FG76" s="187"/>
      <c r="FH76" s="187"/>
      <c r="FI76" s="187"/>
      <c r="FJ76" s="187"/>
      <c r="FK76" s="187"/>
      <c r="FL76" s="187"/>
      <c r="FM76" s="187"/>
      <c r="FN76" s="187"/>
      <c r="FO76" s="187"/>
      <c r="FP76" s="187"/>
      <c r="FQ76" s="187"/>
      <c r="FR76" s="187"/>
      <c r="FS76" s="187"/>
      <c r="FT76" s="187"/>
    </row>
    <row r="77" spans="1:176" s="201" customFormat="1" ht="12.75">
      <c r="A77" s="231"/>
      <c r="B77" s="204"/>
      <c r="C77" s="199"/>
      <c r="D77" s="261"/>
      <c r="F77" s="235"/>
      <c r="G77" s="749"/>
      <c r="H77" s="946"/>
      <c r="I77" s="946"/>
      <c r="J77" s="946"/>
      <c r="K77" s="986"/>
      <c r="L77" s="1001"/>
      <c r="M77" s="1002"/>
      <c r="N77" s="1001"/>
      <c r="O77" s="1002"/>
      <c r="P77" s="1001"/>
      <c r="Q77" s="1002"/>
      <c r="R77" s="1001"/>
      <c r="S77" s="1002"/>
      <c r="T77" s="1003"/>
      <c r="U77" s="1004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  <c r="DQ77" s="187"/>
      <c r="DR77" s="187"/>
      <c r="DS77" s="187"/>
      <c r="DT77" s="187"/>
      <c r="DU77" s="187"/>
      <c r="DV77" s="187"/>
      <c r="DW77" s="187"/>
      <c r="DX77" s="187"/>
      <c r="DY77" s="187"/>
      <c r="DZ77" s="187"/>
      <c r="EA77" s="187"/>
      <c r="EB77" s="187"/>
      <c r="EC77" s="187"/>
      <c r="ED77" s="187"/>
      <c r="EE77" s="187"/>
      <c r="EF77" s="187"/>
      <c r="EG77" s="187"/>
      <c r="EH77" s="187"/>
      <c r="EI77" s="187"/>
      <c r="EJ77" s="187"/>
      <c r="EK77" s="187"/>
      <c r="EL77" s="187"/>
      <c r="EM77" s="187"/>
      <c r="EN77" s="187"/>
      <c r="EO77" s="187"/>
      <c r="EP77" s="187"/>
      <c r="EQ77" s="187"/>
      <c r="ER77" s="187"/>
      <c r="ES77" s="187"/>
      <c r="ET77" s="187"/>
      <c r="EU77" s="187"/>
      <c r="EV77" s="187"/>
      <c r="EW77" s="187"/>
      <c r="EX77" s="187"/>
      <c r="EY77" s="187"/>
      <c r="EZ77" s="187"/>
      <c r="FA77" s="187"/>
      <c r="FB77" s="187"/>
      <c r="FC77" s="187"/>
      <c r="FD77" s="187"/>
      <c r="FE77" s="187"/>
      <c r="FF77" s="187"/>
      <c r="FG77" s="187"/>
      <c r="FH77" s="187"/>
      <c r="FI77" s="187"/>
      <c r="FJ77" s="187"/>
      <c r="FK77" s="187"/>
      <c r="FL77" s="187"/>
      <c r="FM77" s="187"/>
      <c r="FN77" s="187"/>
      <c r="FO77" s="187"/>
      <c r="FP77" s="187"/>
      <c r="FQ77" s="187"/>
      <c r="FR77" s="187"/>
      <c r="FS77" s="187"/>
      <c r="FT77" s="187"/>
    </row>
    <row r="78" spans="1:176" s="201" customFormat="1" ht="12.75">
      <c r="A78" s="254"/>
      <c r="B78" s="514" t="s">
        <v>592</v>
      </c>
      <c r="C78" s="262" t="s">
        <v>593</v>
      </c>
      <c r="D78" s="287"/>
      <c r="E78" s="256"/>
      <c r="F78" s="263"/>
      <c r="G78" s="514" t="s">
        <v>592</v>
      </c>
      <c r="H78" s="262" t="s">
        <v>594</v>
      </c>
      <c r="I78" s="289"/>
      <c r="J78" s="289"/>
      <c r="K78" s="1005"/>
      <c r="L78" s="1006"/>
      <c r="M78" s="1007"/>
      <c r="N78" s="1006"/>
      <c r="O78" s="1007"/>
      <c r="P78" s="1006"/>
      <c r="Q78" s="1007"/>
      <c r="R78" s="1006"/>
      <c r="S78" s="1007"/>
      <c r="T78" s="980">
        <f>+L78+N78+P78+R78</f>
        <v>0</v>
      </c>
      <c r="U78" s="982">
        <f>+M78+O78+Q78+S78</f>
        <v>0</v>
      </c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7"/>
      <c r="DE78" s="187"/>
      <c r="DF78" s="187"/>
      <c r="DG78" s="187"/>
      <c r="DH78" s="187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7"/>
      <c r="DT78" s="187"/>
      <c r="DU78" s="187"/>
      <c r="DV78" s="187"/>
      <c r="DW78" s="187"/>
      <c r="DX78" s="187"/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7"/>
      <c r="EK78" s="187"/>
      <c r="EL78" s="187"/>
      <c r="EM78" s="187"/>
      <c r="EN78" s="187"/>
      <c r="EO78" s="187"/>
      <c r="EP78" s="187"/>
      <c r="EQ78" s="187"/>
      <c r="ER78" s="187"/>
      <c r="ES78" s="187"/>
      <c r="ET78" s="187"/>
      <c r="EU78" s="187"/>
      <c r="EV78" s="187"/>
      <c r="EW78" s="187"/>
      <c r="EX78" s="187"/>
      <c r="EY78" s="187"/>
      <c r="EZ78" s="187"/>
      <c r="FA78" s="187"/>
      <c r="FB78" s="187"/>
      <c r="FC78" s="187"/>
      <c r="FD78" s="187"/>
      <c r="FE78" s="187"/>
      <c r="FF78" s="187"/>
      <c r="FG78" s="187"/>
      <c r="FH78" s="187"/>
      <c r="FI78" s="187"/>
      <c r="FJ78" s="187"/>
      <c r="FK78" s="187"/>
      <c r="FL78" s="187"/>
      <c r="FM78" s="187"/>
      <c r="FN78" s="187"/>
      <c r="FO78" s="187"/>
      <c r="FP78" s="187"/>
      <c r="FQ78" s="187"/>
      <c r="FR78" s="187"/>
      <c r="FS78" s="187"/>
      <c r="FT78" s="187"/>
    </row>
    <row r="79" spans="1:176" s="201" customFormat="1" ht="12.75">
      <c r="A79" s="727"/>
      <c r="C79" s="199"/>
      <c r="D79" s="261"/>
      <c r="F79" s="235"/>
      <c r="G79" s="204"/>
      <c r="H79" s="203"/>
      <c r="I79" s="203"/>
      <c r="J79" s="230"/>
      <c r="K79" s="1008"/>
      <c r="L79" s="993"/>
      <c r="M79" s="995"/>
      <c r="N79" s="993"/>
      <c r="O79" s="995"/>
      <c r="P79" s="993"/>
      <c r="Q79" s="995"/>
      <c r="R79" s="993"/>
      <c r="S79" s="995"/>
      <c r="T79" s="1003"/>
      <c r="U79" s="1004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7"/>
      <c r="DT79" s="187"/>
      <c r="DU79" s="187"/>
      <c r="DV79" s="187"/>
      <c r="DW79" s="187"/>
      <c r="DX79" s="187"/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7"/>
      <c r="ES79" s="187"/>
      <c r="ET79" s="187"/>
      <c r="EU79" s="187"/>
      <c r="EV79" s="187"/>
      <c r="EW79" s="187"/>
      <c r="EX79" s="187"/>
      <c r="EY79" s="187"/>
      <c r="EZ79" s="187"/>
      <c r="FA79" s="187"/>
      <c r="FB79" s="187"/>
      <c r="FC79" s="187"/>
      <c r="FD79" s="187"/>
      <c r="FE79" s="187"/>
      <c r="FF79" s="187"/>
      <c r="FG79" s="187"/>
      <c r="FH79" s="187"/>
      <c r="FI79" s="187"/>
      <c r="FJ79" s="187"/>
      <c r="FK79" s="187"/>
      <c r="FL79" s="187"/>
      <c r="FM79" s="187"/>
      <c r="FN79" s="187"/>
      <c r="FO79" s="187"/>
      <c r="FP79" s="187"/>
      <c r="FQ79" s="187"/>
      <c r="FR79" s="187"/>
      <c r="FS79" s="187"/>
      <c r="FT79" s="187"/>
    </row>
    <row r="80" spans="1:176" s="201" customFormat="1" ht="12.75" customHeight="1">
      <c r="A80" s="1009"/>
      <c r="B80" s="301" t="s">
        <v>595</v>
      </c>
      <c r="C80" s="1010" t="s">
        <v>596</v>
      </c>
      <c r="D80" s="301"/>
      <c r="E80" s="301"/>
      <c r="F80" s="1011"/>
      <c r="G80" s="514" t="s">
        <v>595</v>
      </c>
      <c r="H80" s="230" t="s">
        <v>597</v>
      </c>
      <c r="I80" s="230"/>
      <c r="J80" s="230"/>
      <c r="K80" s="1008"/>
      <c r="L80" s="993"/>
      <c r="M80" s="995"/>
      <c r="N80" s="993"/>
      <c r="O80" s="995"/>
      <c r="P80" s="993"/>
      <c r="Q80" s="995"/>
      <c r="R80" s="993"/>
      <c r="S80" s="995"/>
      <c r="T80" s="980">
        <f>+L80+N80+P80+R80</f>
        <v>0</v>
      </c>
      <c r="U80" s="982">
        <f>+M80+O80+Q80+S80</f>
        <v>0</v>
      </c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7"/>
      <c r="DT80" s="187"/>
      <c r="DU80" s="187"/>
      <c r="DV80" s="187"/>
      <c r="DW80" s="187"/>
      <c r="DX80" s="187"/>
      <c r="DY80" s="187"/>
      <c r="DZ80" s="187"/>
      <c r="EA80" s="187"/>
      <c r="EB80" s="187"/>
      <c r="EC80" s="187"/>
      <c r="ED80" s="187"/>
      <c r="EE80" s="187"/>
      <c r="EF80" s="187"/>
      <c r="EG80" s="187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7"/>
      <c r="ES80" s="187"/>
      <c r="ET80" s="187"/>
      <c r="EU80" s="187"/>
      <c r="EV80" s="187"/>
      <c r="EW80" s="187"/>
      <c r="EX80" s="187"/>
      <c r="EY80" s="187"/>
      <c r="EZ80" s="187"/>
      <c r="FA80" s="187"/>
      <c r="FB80" s="187"/>
      <c r="FC80" s="187"/>
      <c r="FD80" s="187"/>
      <c r="FE80" s="187"/>
      <c r="FF80" s="187"/>
      <c r="FG80" s="187"/>
      <c r="FH80" s="187"/>
      <c r="FI80" s="187"/>
      <c r="FJ80" s="187"/>
      <c r="FK80" s="187"/>
      <c r="FL80" s="187"/>
      <c r="FM80" s="187"/>
      <c r="FN80" s="187"/>
      <c r="FO80" s="187"/>
      <c r="FP80" s="187"/>
      <c r="FQ80" s="187"/>
      <c r="FR80" s="187"/>
      <c r="FS80" s="187"/>
      <c r="FT80" s="187"/>
    </row>
    <row r="81" spans="1:176" s="201" customFormat="1" ht="12.75">
      <c r="A81" s="231"/>
      <c r="C81" s="199"/>
      <c r="D81" s="261"/>
      <c r="F81" s="235"/>
      <c r="G81" s="749"/>
      <c r="H81" s="946"/>
      <c r="I81" s="946"/>
      <c r="J81" s="946"/>
      <c r="K81" s="986"/>
      <c r="L81" s="1003"/>
      <c r="M81" s="1004"/>
      <c r="N81" s="1003"/>
      <c r="O81" s="1004"/>
      <c r="P81" s="1003"/>
      <c r="Q81" s="1004"/>
      <c r="R81" s="1003"/>
      <c r="S81" s="1004"/>
      <c r="T81" s="1003"/>
      <c r="U81" s="1004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7"/>
      <c r="CC81" s="187"/>
      <c r="CD81" s="187"/>
      <c r="CE81" s="187"/>
      <c r="CF81" s="187"/>
      <c r="CG81" s="187"/>
      <c r="CH81" s="187"/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7"/>
      <c r="DE81" s="187"/>
      <c r="DF81" s="187"/>
      <c r="DG81" s="187"/>
      <c r="DH81" s="187"/>
      <c r="DI81" s="187"/>
      <c r="DJ81" s="187"/>
      <c r="DK81" s="187"/>
      <c r="DL81" s="187"/>
      <c r="DM81" s="187"/>
      <c r="DN81" s="187"/>
      <c r="DO81" s="187"/>
      <c r="DP81" s="187"/>
      <c r="DQ81" s="187"/>
      <c r="DR81" s="187"/>
      <c r="DS81" s="187"/>
      <c r="DT81" s="187"/>
      <c r="DU81" s="187"/>
      <c r="DV81" s="187"/>
      <c r="DW81" s="187"/>
      <c r="DX81" s="187"/>
      <c r="DY81" s="187"/>
      <c r="DZ81" s="187"/>
      <c r="EA81" s="187"/>
      <c r="EB81" s="187"/>
      <c r="EC81" s="187"/>
      <c r="ED81" s="187"/>
      <c r="EE81" s="187"/>
      <c r="EF81" s="187"/>
      <c r="EG81" s="187"/>
      <c r="EH81" s="187"/>
      <c r="EI81" s="187"/>
      <c r="EJ81" s="187"/>
      <c r="EK81" s="187"/>
      <c r="EL81" s="187"/>
      <c r="EM81" s="187"/>
      <c r="EN81" s="187"/>
      <c r="EO81" s="187"/>
      <c r="EP81" s="187"/>
      <c r="EQ81" s="187"/>
      <c r="ER81" s="187"/>
      <c r="ES81" s="187"/>
      <c r="ET81" s="187"/>
      <c r="EU81" s="187"/>
      <c r="EV81" s="187"/>
      <c r="EW81" s="187"/>
      <c r="EX81" s="187"/>
      <c r="EY81" s="187"/>
      <c r="EZ81" s="187"/>
      <c r="FA81" s="187"/>
      <c r="FB81" s="187"/>
      <c r="FC81" s="187"/>
      <c r="FD81" s="187"/>
      <c r="FE81" s="187"/>
      <c r="FF81" s="187"/>
      <c r="FG81" s="187"/>
      <c r="FH81" s="187"/>
      <c r="FI81" s="187"/>
      <c r="FJ81" s="187"/>
      <c r="FK81" s="187"/>
      <c r="FL81" s="187"/>
      <c r="FM81" s="187"/>
      <c r="FN81" s="187"/>
      <c r="FO81" s="187"/>
      <c r="FP81" s="187"/>
      <c r="FQ81" s="187"/>
      <c r="FR81" s="187"/>
      <c r="FS81" s="187"/>
      <c r="FT81" s="187"/>
    </row>
    <row r="82" spans="1:176" s="201" customFormat="1" ht="12.75">
      <c r="A82" s="231"/>
      <c r="B82" s="204" t="s">
        <v>253</v>
      </c>
      <c r="C82" s="199" t="s">
        <v>598</v>
      </c>
      <c r="D82" s="261"/>
      <c r="F82" s="235"/>
      <c r="G82" s="514" t="s">
        <v>253</v>
      </c>
      <c r="H82" s="262" t="s">
        <v>599</v>
      </c>
      <c r="I82" s="289"/>
      <c r="J82" s="289"/>
      <c r="K82" s="1005"/>
      <c r="L82" s="954">
        <f aca="true" t="shared" si="21" ref="L82:U82">SUM(L83:L85)</f>
        <v>12</v>
      </c>
      <c r="M82" s="969">
        <f t="shared" si="21"/>
        <v>0</v>
      </c>
      <c r="N82" s="954">
        <f t="shared" si="21"/>
        <v>11</v>
      </c>
      <c r="O82" s="969">
        <f t="shared" si="21"/>
        <v>0</v>
      </c>
      <c r="P82" s="954">
        <f t="shared" si="21"/>
        <v>11</v>
      </c>
      <c r="Q82" s="969">
        <f t="shared" si="21"/>
        <v>0</v>
      </c>
      <c r="R82" s="954">
        <f t="shared" si="21"/>
        <v>11</v>
      </c>
      <c r="S82" s="969">
        <f t="shared" si="21"/>
        <v>0</v>
      </c>
      <c r="T82" s="954">
        <f t="shared" si="21"/>
        <v>45</v>
      </c>
      <c r="U82" s="969">
        <f t="shared" si="21"/>
        <v>0</v>
      </c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7"/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7"/>
      <c r="DE82" s="187"/>
      <c r="DF82" s="187"/>
      <c r="DG82" s="187"/>
      <c r="DH82" s="187"/>
      <c r="DI82" s="187"/>
      <c r="DJ82" s="187"/>
      <c r="DK82" s="187"/>
      <c r="DL82" s="187"/>
      <c r="DM82" s="187"/>
      <c r="DN82" s="187"/>
      <c r="DO82" s="187"/>
      <c r="DP82" s="187"/>
      <c r="DQ82" s="187"/>
      <c r="DR82" s="187"/>
      <c r="DS82" s="187"/>
      <c r="DT82" s="187"/>
      <c r="DU82" s="187"/>
      <c r="DV82" s="187"/>
      <c r="DW82" s="187"/>
      <c r="DX82" s="187"/>
      <c r="DY82" s="187"/>
      <c r="DZ82" s="187"/>
      <c r="EA82" s="187"/>
      <c r="EB82" s="187"/>
      <c r="EC82" s="187"/>
      <c r="ED82" s="187"/>
      <c r="EE82" s="187"/>
      <c r="EF82" s="187"/>
      <c r="EG82" s="187"/>
      <c r="EH82" s="187"/>
      <c r="EI82" s="187"/>
      <c r="EJ82" s="187"/>
      <c r="EK82" s="187"/>
      <c r="EL82" s="187"/>
      <c r="EM82" s="187"/>
      <c r="EN82" s="187"/>
      <c r="EO82" s="187"/>
      <c r="EP82" s="187"/>
      <c r="EQ82" s="187"/>
      <c r="ER82" s="187"/>
      <c r="ES82" s="187"/>
      <c r="ET82" s="187"/>
      <c r="EU82" s="187"/>
      <c r="EV82" s="187"/>
      <c r="EW82" s="187"/>
      <c r="EX82" s="187"/>
      <c r="EY82" s="187"/>
      <c r="EZ82" s="187"/>
      <c r="FA82" s="187"/>
      <c r="FB82" s="187"/>
      <c r="FC82" s="187"/>
      <c r="FD82" s="187"/>
      <c r="FE82" s="187"/>
      <c r="FF82" s="187"/>
      <c r="FG82" s="187"/>
      <c r="FH82" s="187"/>
      <c r="FI82" s="187"/>
      <c r="FJ82" s="187"/>
      <c r="FK82" s="187"/>
      <c r="FL82" s="187"/>
      <c r="FM82" s="187"/>
      <c r="FN82" s="187"/>
      <c r="FO82" s="187"/>
      <c r="FP82" s="187"/>
      <c r="FQ82" s="187"/>
      <c r="FR82" s="187"/>
      <c r="FS82" s="187"/>
      <c r="FT82" s="187"/>
    </row>
    <row r="83" spans="1:176" s="201" customFormat="1" ht="12.75">
      <c r="A83" s="957"/>
      <c r="B83" s="242"/>
      <c r="C83" s="241" t="s">
        <v>14</v>
      </c>
      <c r="D83" s="269" t="s">
        <v>600</v>
      </c>
      <c r="E83" s="242"/>
      <c r="F83" s="243"/>
      <c r="G83" s="241"/>
      <c r="H83" s="241" t="s">
        <v>14</v>
      </c>
      <c r="I83" s="241" t="s">
        <v>601</v>
      </c>
      <c r="J83" s="251"/>
      <c r="K83" s="1012"/>
      <c r="L83" s="1013">
        <v>4</v>
      </c>
      <c r="M83" s="1014"/>
      <c r="N83" s="1013">
        <v>4</v>
      </c>
      <c r="O83" s="1014"/>
      <c r="P83" s="1013">
        <v>4</v>
      </c>
      <c r="Q83" s="1014"/>
      <c r="R83" s="1013">
        <v>4</v>
      </c>
      <c r="S83" s="1014"/>
      <c r="T83" s="937">
        <f aca="true" t="shared" si="22" ref="T83:U85">+L83+N83+P83+R83</f>
        <v>16</v>
      </c>
      <c r="U83" s="938">
        <f t="shared" si="22"/>
        <v>0</v>
      </c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7"/>
      <c r="DE83" s="187"/>
      <c r="DF83" s="187"/>
      <c r="DG83" s="187"/>
      <c r="DH83" s="187"/>
      <c r="DI83" s="187"/>
      <c r="DJ83" s="187"/>
      <c r="DK83" s="187"/>
      <c r="DL83" s="187"/>
      <c r="DM83" s="187"/>
      <c r="DN83" s="187"/>
      <c r="DO83" s="187"/>
      <c r="DP83" s="187"/>
      <c r="DQ83" s="187"/>
      <c r="DR83" s="187"/>
      <c r="DS83" s="187"/>
      <c r="DT83" s="187"/>
      <c r="DU83" s="187"/>
      <c r="DV83" s="187"/>
      <c r="DW83" s="187"/>
      <c r="DX83" s="187"/>
      <c r="DY83" s="187"/>
      <c r="DZ83" s="187"/>
      <c r="EA83" s="187"/>
      <c r="EB83" s="187"/>
      <c r="EC83" s="187"/>
      <c r="ED83" s="187"/>
      <c r="EE83" s="187"/>
      <c r="EF83" s="187"/>
      <c r="EG83" s="187"/>
      <c r="EH83" s="187"/>
      <c r="EI83" s="187"/>
      <c r="EJ83" s="187"/>
      <c r="EK83" s="187"/>
      <c r="EL83" s="187"/>
      <c r="EM83" s="187"/>
      <c r="EN83" s="187"/>
      <c r="EO83" s="187"/>
      <c r="EP83" s="187"/>
      <c r="EQ83" s="187"/>
      <c r="ER83" s="187"/>
      <c r="ES83" s="187"/>
      <c r="ET83" s="187"/>
      <c r="EU83" s="187"/>
      <c r="EV83" s="187"/>
      <c r="EW83" s="187"/>
      <c r="EX83" s="187"/>
      <c r="EY83" s="187"/>
      <c r="EZ83" s="187"/>
      <c r="FA83" s="187"/>
      <c r="FB83" s="187"/>
      <c r="FC83" s="187"/>
      <c r="FD83" s="187"/>
      <c r="FE83" s="187"/>
      <c r="FF83" s="187"/>
      <c r="FG83" s="187"/>
      <c r="FH83" s="187"/>
      <c r="FI83" s="187"/>
      <c r="FJ83" s="187"/>
      <c r="FK83" s="187"/>
      <c r="FL83" s="187"/>
      <c r="FM83" s="187"/>
      <c r="FN83" s="187"/>
      <c r="FO83" s="187"/>
      <c r="FP83" s="187"/>
      <c r="FQ83" s="187"/>
      <c r="FR83" s="187"/>
      <c r="FS83" s="187"/>
      <c r="FT83" s="187"/>
    </row>
    <row r="84" spans="1:176" s="201" customFormat="1" ht="12.75">
      <c r="A84" s="957"/>
      <c r="B84" s="242"/>
      <c r="C84" s="241" t="s">
        <v>15</v>
      </c>
      <c r="D84" s="269" t="s">
        <v>602</v>
      </c>
      <c r="E84" s="242"/>
      <c r="F84" s="243"/>
      <c r="G84" s="241"/>
      <c r="H84" s="241" t="s">
        <v>15</v>
      </c>
      <c r="I84" s="241" t="s">
        <v>603</v>
      </c>
      <c r="J84" s="251"/>
      <c r="K84" s="1012"/>
      <c r="L84" s="965">
        <v>6</v>
      </c>
      <c r="M84" s="966"/>
      <c r="N84" s="965">
        <v>6</v>
      </c>
      <c r="O84" s="966"/>
      <c r="P84" s="965">
        <v>6</v>
      </c>
      <c r="Q84" s="966"/>
      <c r="R84" s="965">
        <v>6</v>
      </c>
      <c r="S84" s="966"/>
      <c r="T84" s="937">
        <f t="shared" si="22"/>
        <v>24</v>
      </c>
      <c r="U84" s="938">
        <f t="shared" si="22"/>
        <v>0</v>
      </c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7"/>
      <c r="CC84" s="187"/>
      <c r="CD84" s="187"/>
      <c r="CE84" s="187"/>
      <c r="CF84" s="187"/>
      <c r="CG84" s="187"/>
      <c r="CH84" s="187"/>
      <c r="CI84" s="187"/>
      <c r="CJ84" s="187"/>
      <c r="CK84" s="187"/>
      <c r="CL84" s="187"/>
      <c r="CM84" s="187"/>
      <c r="CN84" s="187"/>
      <c r="CO84" s="187"/>
      <c r="CP84" s="187"/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  <c r="DB84" s="187"/>
      <c r="DC84" s="187"/>
      <c r="DD84" s="187"/>
      <c r="DE84" s="187"/>
      <c r="DF84" s="187"/>
      <c r="DG84" s="187"/>
      <c r="DH84" s="187"/>
      <c r="DI84" s="187"/>
      <c r="DJ84" s="187"/>
      <c r="DK84" s="187"/>
      <c r="DL84" s="187"/>
      <c r="DM84" s="187"/>
      <c r="DN84" s="187"/>
      <c r="DO84" s="187"/>
      <c r="DP84" s="187"/>
      <c r="DQ84" s="187"/>
      <c r="DR84" s="187"/>
      <c r="DS84" s="187"/>
      <c r="DT84" s="187"/>
      <c r="DU84" s="187"/>
      <c r="DV84" s="187"/>
      <c r="DW84" s="187"/>
      <c r="DX84" s="187"/>
      <c r="DY84" s="187"/>
      <c r="DZ84" s="187"/>
      <c r="EA84" s="187"/>
      <c r="EB84" s="187"/>
      <c r="EC84" s="187"/>
      <c r="ED84" s="187"/>
      <c r="EE84" s="187"/>
      <c r="EF84" s="187"/>
      <c r="EG84" s="187"/>
      <c r="EH84" s="187"/>
      <c r="EI84" s="187"/>
      <c r="EJ84" s="187"/>
      <c r="EK84" s="187"/>
      <c r="EL84" s="187"/>
      <c r="EM84" s="187"/>
      <c r="EN84" s="187"/>
      <c r="EO84" s="187"/>
      <c r="EP84" s="187"/>
      <c r="EQ84" s="187"/>
      <c r="ER84" s="187"/>
      <c r="ES84" s="187"/>
      <c r="ET84" s="187"/>
      <c r="EU84" s="187"/>
      <c r="EV84" s="187"/>
      <c r="EW84" s="187"/>
      <c r="EX84" s="187"/>
      <c r="EY84" s="187"/>
      <c r="EZ84" s="187"/>
      <c r="FA84" s="187"/>
      <c r="FB84" s="187"/>
      <c r="FC84" s="187"/>
      <c r="FD84" s="187"/>
      <c r="FE84" s="187"/>
      <c r="FF84" s="187"/>
      <c r="FG84" s="187"/>
      <c r="FH84" s="187"/>
      <c r="FI84" s="187"/>
      <c r="FJ84" s="187"/>
      <c r="FK84" s="187"/>
      <c r="FL84" s="187"/>
      <c r="FM84" s="187"/>
      <c r="FN84" s="187"/>
      <c r="FO84" s="187"/>
      <c r="FP84" s="187"/>
      <c r="FQ84" s="187"/>
      <c r="FR84" s="187"/>
      <c r="FS84" s="187"/>
      <c r="FT84" s="187"/>
    </row>
    <row r="85" spans="1:176" s="201" customFormat="1" ht="12.75">
      <c r="A85" s="231"/>
      <c r="C85" s="199" t="s">
        <v>16</v>
      </c>
      <c r="D85" s="357" t="s">
        <v>604</v>
      </c>
      <c r="F85" s="235"/>
      <c r="G85" s="199"/>
      <c r="H85" s="199" t="s">
        <v>16</v>
      </c>
      <c r="I85" s="199" t="s">
        <v>605</v>
      </c>
      <c r="J85" s="203"/>
      <c r="K85" s="1015"/>
      <c r="L85" s="1016">
        <v>2</v>
      </c>
      <c r="M85" s="1017"/>
      <c r="N85" s="1016">
        <v>1</v>
      </c>
      <c r="O85" s="1017"/>
      <c r="P85" s="1016">
        <v>1</v>
      </c>
      <c r="Q85" s="1017"/>
      <c r="R85" s="1016">
        <v>1</v>
      </c>
      <c r="S85" s="1017"/>
      <c r="T85" s="952">
        <f t="shared" si="22"/>
        <v>5</v>
      </c>
      <c r="U85" s="968">
        <f t="shared" si="22"/>
        <v>0</v>
      </c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7"/>
      <c r="DE85" s="187"/>
      <c r="DF85" s="187"/>
      <c r="DG85" s="187"/>
      <c r="DH85" s="187"/>
      <c r="DI85" s="187"/>
      <c r="DJ85" s="187"/>
      <c r="DK85" s="187"/>
      <c r="DL85" s="187"/>
      <c r="DM85" s="187"/>
      <c r="DN85" s="187"/>
      <c r="DO85" s="187"/>
      <c r="DP85" s="187"/>
      <c r="DQ85" s="187"/>
      <c r="DR85" s="187"/>
      <c r="DS85" s="187"/>
      <c r="DT85" s="187"/>
      <c r="DU85" s="187"/>
      <c r="DV85" s="187"/>
      <c r="DW85" s="187"/>
      <c r="DX85" s="187"/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7"/>
      <c r="EK85" s="187"/>
      <c r="EL85" s="187"/>
      <c r="EM85" s="187"/>
      <c r="EN85" s="187"/>
      <c r="EO85" s="187"/>
      <c r="EP85" s="187"/>
      <c r="EQ85" s="187"/>
      <c r="ER85" s="187"/>
      <c r="ES85" s="187"/>
      <c r="ET85" s="187"/>
      <c r="EU85" s="187"/>
      <c r="EV85" s="187"/>
      <c r="EW85" s="187"/>
      <c r="EX85" s="187"/>
      <c r="EY85" s="187"/>
      <c r="EZ85" s="187"/>
      <c r="FA85" s="187"/>
      <c r="FB85" s="187"/>
      <c r="FC85" s="187"/>
      <c r="FD85" s="187"/>
      <c r="FE85" s="187"/>
      <c r="FF85" s="187"/>
      <c r="FG85" s="187"/>
      <c r="FH85" s="187"/>
      <c r="FI85" s="187"/>
      <c r="FJ85" s="187"/>
      <c r="FK85" s="187"/>
      <c r="FL85" s="187"/>
      <c r="FM85" s="187"/>
      <c r="FN85" s="187"/>
      <c r="FO85" s="187"/>
      <c r="FP85" s="187"/>
      <c r="FQ85" s="187"/>
      <c r="FR85" s="187"/>
      <c r="FS85" s="187"/>
      <c r="FT85" s="187"/>
    </row>
    <row r="86" spans="1:176" s="340" customFormat="1" ht="13.5" thickBot="1">
      <c r="A86" s="338"/>
      <c r="C86" s="1018"/>
      <c r="D86" s="613"/>
      <c r="E86" s="1019"/>
      <c r="F86" s="1020"/>
      <c r="K86" s="345"/>
      <c r="L86" s="1021"/>
      <c r="M86" s="1022"/>
      <c r="N86" s="1021"/>
      <c r="O86" s="1022"/>
      <c r="P86" s="1021"/>
      <c r="Q86" s="1022"/>
      <c r="R86" s="1021"/>
      <c r="S86" s="1022"/>
      <c r="T86" s="419"/>
      <c r="U86" s="1023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/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7"/>
      <c r="DT86" s="187"/>
      <c r="DU86" s="187"/>
      <c r="DV86" s="187"/>
      <c r="DW86" s="187"/>
      <c r="DX86" s="187"/>
      <c r="DY86" s="187"/>
      <c r="DZ86" s="187"/>
      <c r="EA86" s="187"/>
      <c r="EB86" s="187"/>
      <c r="EC86" s="187"/>
      <c r="ED86" s="187"/>
      <c r="EE86" s="187"/>
      <c r="EF86" s="187"/>
      <c r="EG86" s="187"/>
      <c r="EH86" s="187"/>
      <c r="EI86" s="187"/>
      <c r="EJ86" s="187"/>
      <c r="EK86" s="187"/>
      <c r="EL86" s="187"/>
      <c r="EM86" s="187"/>
      <c r="EN86" s="187"/>
      <c r="EO86" s="187"/>
      <c r="EP86" s="187"/>
      <c r="EQ86" s="187"/>
      <c r="ER86" s="187"/>
      <c r="ES86" s="187"/>
      <c r="ET86" s="187"/>
      <c r="EU86" s="187"/>
      <c r="EV86" s="187"/>
      <c r="EW86" s="187"/>
      <c r="EX86" s="187"/>
      <c r="EY86" s="187"/>
      <c r="EZ86" s="187"/>
      <c r="FA86" s="187"/>
      <c r="FB86" s="187"/>
      <c r="FC86" s="187"/>
      <c r="FD86" s="187"/>
      <c r="FE86" s="187"/>
      <c r="FF86" s="187"/>
      <c r="FG86" s="187"/>
      <c r="FH86" s="187"/>
      <c r="FI86" s="187"/>
      <c r="FJ86" s="187"/>
      <c r="FK86" s="187"/>
      <c r="FL86" s="187"/>
      <c r="FM86" s="187"/>
      <c r="FN86" s="187"/>
      <c r="FO86" s="187"/>
      <c r="FP86" s="187"/>
      <c r="FQ86" s="187"/>
      <c r="FR86" s="187"/>
      <c r="FS86" s="187"/>
      <c r="FT86" s="187"/>
    </row>
    <row r="87" spans="1:176" s="201" customFormat="1" ht="12.75">
      <c r="A87" s="368"/>
      <c r="C87" s="261"/>
      <c r="D87" s="261"/>
      <c r="G87" s="705"/>
      <c r="H87" s="261"/>
      <c r="I87" s="261"/>
      <c r="U87" s="371" t="s">
        <v>606</v>
      </c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S87" s="187"/>
      <c r="ET87" s="187"/>
      <c r="EU87" s="187"/>
      <c r="EV87" s="187"/>
      <c r="EW87" s="187"/>
      <c r="EX87" s="187"/>
      <c r="EY87" s="187"/>
      <c r="EZ87" s="187"/>
      <c r="FA87" s="187"/>
      <c r="FB87" s="187"/>
      <c r="FC87" s="187"/>
      <c r="FD87" s="187"/>
      <c r="FE87" s="187"/>
      <c r="FF87" s="187"/>
      <c r="FG87" s="187"/>
      <c r="FH87" s="187"/>
      <c r="FI87" s="187"/>
      <c r="FJ87" s="187"/>
      <c r="FK87" s="187"/>
      <c r="FL87" s="187"/>
      <c r="FM87" s="187"/>
      <c r="FN87" s="187"/>
      <c r="FO87" s="187"/>
      <c r="FP87" s="187"/>
      <c r="FQ87" s="187"/>
      <c r="FR87" s="187"/>
      <c r="FS87" s="187"/>
      <c r="FT87" s="187"/>
    </row>
    <row r="88" ht="12.75">
      <c r="G88" s="191"/>
    </row>
    <row r="89" ht="12.75">
      <c r="G89" s="191"/>
    </row>
    <row r="90" ht="12.75">
      <c r="G90" s="191"/>
    </row>
    <row r="91" ht="12.75">
      <c r="G91" s="191"/>
    </row>
    <row r="92" ht="12.75">
      <c r="G92" s="191"/>
    </row>
    <row r="93" ht="12.75">
      <c r="G93" s="191"/>
    </row>
    <row r="94" ht="12.75">
      <c r="G94" s="191"/>
    </row>
    <row r="95" ht="12.75">
      <c r="G95" s="191"/>
    </row>
    <row r="96" ht="12.75">
      <c r="G96" s="191"/>
    </row>
    <row r="97" ht="12.75">
      <c r="G97" s="191"/>
    </row>
    <row r="98" ht="12.75">
      <c r="G98" s="191"/>
    </row>
    <row r="99" ht="12.75">
      <c r="G99" s="191"/>
    </row>
    <row r="100" ht="12.75">
      <c r="G100" s="191"/>
    </row>
    <row r="101" ht="12.75">
      <c r="G101" s="191"/>
    </row>
    <row r="102" ht="12.75">
      <c r="G102" s="191"/>
    </row>
    <row r="103" ht="12.75">
      <c r="G103" s="191"/>
    </row>
    <row r="104" ht="12.75">
      <c r="G104" s="191"/>
    </row>
    <row r="110" ht="12.75">
      <c r="A110" s="192" t="s">
        <v>129</v>
      </c>
    </row>
  </sheetData>
  <sheetProtection password="C1BC" sheet="1"/>
  <mergeCells count="14">
    <mergeCell ref="R11:S11"/>
    <mergeCell ref="T11:U11"/>
    <mergeCell ref="A12:E12"/>
    <mergeCell ref="G58:J58"/>
    <mergeCell ref="G69:J69"/>
    <mergeCell ref="G73:J73"/>
    <mergeCell ref="I1:P1"/>
    <mergeCell ref="I3:P3"/>
    <mergeCell ref="I7:P7"/>
    <mergeCell ref="A11:F11"/>
    <mergeCell ref="G11:K11"/>
    <mergeCell ref="L11:M11"/>
    <mergeCell ref="N11:O11"/>
    <mergeCell ref="P11:Q11"/>
  </mergeCells>
  <printOptions horizontalCentered="1"/>
  <pageMargins left="1.25" right="0.25" top="0.75" bottom="0.5" header="0.25" footer="0.25"/>
  <pageSetup cellComments="asDisplayed" horizontalDpi="600" verticalDpi="600" orientation="landscape" paperSize="5" scale="78" r:id="rId1"/>
  <headerFooter alignWithMargins="0">
    <oddFooter>&amp;CPage &amp;P&amp;R&amp;A</oddFooter>
  </headerFooter>
  <rowBreaks count="1" manualBreakCount="1">
    <brk id="5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</dc:creator>
  <cp:keywords/>
  <dc:description/>
  <cp:lastModifiedBy>jrregio</cp:lastModifiedBy>
  <cp:lastPrinted>2012-11-29T02:50:53Z</cp:lastPrinted>
  <dcterms:created xsi:type="dcterms:W3CDTF">2001-08-21T18:42:25Z</dcterms:created>
  <dcterms:modified xsi:type="dcterms:W3CDTF">2016-01-12T08:29:05Z</dcterms:modified>
  <cp:category/>
  <cp:version/>
  <cp:contentType/>
  <cp:contentStatus/>
</cp:coreProperties>
</file>